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128\21 - 21\2021 - 1s\3\UNIDAD 4 CORRELACIÓN Y REGRESIÓN\"/>
    </mc:Choice>
  </mc:AlternateContent>
  <bookViews>
    <workbookView xWindow="0" yWindow="0" windowWidth="14370" windowHeight="7425" activeTab="3"/>
  </bookViews>
  <sheets>
    <sheet name="Hoja1" sheetId="1" r:id="rId1"/>
    <sheet name="Hoja2" sheetId="2" r:id="rId2"/>
    <sheet name="Hoja3" sheetId="3" r:id="rId3"/>
    <sheet name="Hoja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2" l="1"/>
  <c r="D69" i="2"/>
  <c r="C69" i="2"/>
  <c r="D93" i="2"/>
  <c r="C93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G76" i="2"/>
  <c r="F76" i="2"/>
  <c r="E76" i="2"/>
  <c r="F55" i="2"/>
  <c r="H55" i="2" s="1"/>
  <c r="E58" i="2"/>
  <c r="G58" i="2" s="1"/>
  <c r="F58" i="2"/>
  <c r="H58" i="2" s="1"/>
  <c r="F60" i="2"/>
  <c r="H60" i="2" s="1"/>
  <c r="F62" i="2"/>
  <c r="H62" i="2" s="1"/>
  <c r="F64" i="2"/>
  <c r="H64" i="2" s="1"/>
  <c r="E65" i="2"/>
  <c r="M65" i="2"/>
  <c r="F53" i="2" s="1"/>
  <c r="H53" i="2" s="1"/>
  <c r="M64" i="2"/>
  <c r="E56" i="2" s="1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I29" i="2"/>
  <c r="F29" i="2"/>
  <c r="E29" i="2"/>
  <c r="C46" i="2"/>
  <c r="L32" i="2" s="1"/>
  <c r="D46" i="2"/>
  <c r="L33" i="2"/>
  <c r="D20" i="2"/>
  <c r="C20" i="2"/>
  <c r="N13" i="2" s="1"/>
  <c r="F17" i="1"/>
  <c r="B21" i="1"/>
  <c r="C19" i="1"/>
  <c r="C21" i="1" s="1"/>
  <c r="B19" i="1"/>
  <c r="G56" i="2" l="1"/>
  <c r="E53" i="2"/>
  <c r="E64" i="2"/>
  <c r="I64" i="2" s="1"/>
  <c r="E62" i="2"/>
  <c r="E60" i="2"/>
  <c r="E55" i="2"/>
  <c r="G55" i="2" s="1"/>
  <c r="F66" i="2"/>
  <c r="H66" i="2" s="1"/>
  <c r="F59" i="2"/>
  <c r="H59" i="2" s="1"/>
  <c r="F57" i="2"/>
  <c r="H57" i="2" s="1"/>
  <c r="E52" i="2"/>
  <c r="F68" i="2"/>
  <c r="H68" i="2" s="1"/>
  <c r="E66" i="2"/>
  <c r="F61" i="2"/>
  <c r="H61" i="2" s="1"/>
  <c r="E59" i="2"/>
  <c r="G59" i="2" s="1"/>
  <c r="E57" i="2"/>
  <c r="F54" i="2"/>
  <c r="H54" i="2" s="1"/>
  <c r="F52" i="2"/>
  <c r="H52" i="2" s="1"/>
  <c r="E68" i="2"/>
  <c r="E61" i="2"/>
  <c r="G61" i="2" s="1"/>
  <c r="I58" i="2"/>
  <c r="E54" i="2"/>
  <c r="F67" i="2"/>
  <c r="H67" i="2" s="1"/>
  <c r="G65" i="2"/>
  <c r="F63" i="2"/>
  <c r="H63" i="2" s="1"/>
  <c r="F56" i="2"/>
  <c r="H56" i="2" s="1"/>
  <c r="E67" i="2"/>
  <c r="G67" i="2" s="1"/>
  <c r="F65" i="2"/>
  <c r="H65" i="2" s="1"/>
  <c r="E63" i="2"/>
  <c r="I61" i="2"/>
  <c r="G64" i="2"/>
  <c r="J24" i="4"/>
  <c r="G2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4" i="4"/>
  <c r="E20" i="4" s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4" i="4"/>
  <c r="C20" i="4"/>
  <c r="B20" i="4"/>
  <c r="G63" i="2" l="1"/>
  <c r="I63" i="2"/>
  <c r="H69" i="2"/>
  <c r="I55" i="2"/>
  <c r="I62" i="2"/>
  <c r="G62" i="2"/>
  <c r="G68" i="2"/>
  <c r="I68" i="2"/>
  <c r="I69" i="2" s="1"/>
  <c r="G52" i="2"/>
  <c r="I52" i="2"/>
  <c r="G53" i="2"/>
  <c r="I53" i="2"/>
  <c r="I66" i="2"/>
  <c r="G66" i="2"/>
  <c r="I65" i="2"/>
  <c r="I60" i="2"/>
  <c r="G60" i="2"/>
  <c r="I59" i="2"/>
  <c r="I56" i="2"/>
  <c r="I54" i="2"/>
  <c r="G54" i="2"/>
  <c r="I67" i="2"/>
  <c r="I57" i="2"/>
  <c r="G57" i="2"/>
  <c r="D20" i="4"/>
  <c r="V5" i="3"/>
  <c r="V7" i="3"/>
  <c r="X7" i="3"/>
  <c r="V9" i="3"/>
  <c r="V11" i="3"/>
  <c r="X11" i="3"/>
  <c r="V13" i="3"/>
  <c r="W13" i="3" s="1"/>
  <c r="X13" i="3"/>
  <c r="X3" i="3"/>
  <c r="V3" i="3"/>
  <c r="R10" i="3"/>
  <c r="R6" i="3"/>
  <c r="P12" i="3"/>
  <c r="P10" i="3"/>
  <c r="P8" i="3"/>
  <c r="P6" i="3"/>
  <c r="P4" i="3"/>
  <c r="N12" i="3"/>
  <c r="N10" i="3"/>
  <c r="N8" i="3"/>
  <c r="N6" i="3"/>
  <c r="L12" i="3"/>
  <c r="L10" i="3"/>
  <c r="K20" i="3" s="1"/>
  <c r="L8" i="3"/>
  <c r="H14" i="3"/>
  <c r="H12" i="3"/>
  <c r="J12" i="3"/>
  <c r="J10" i="3"/>
  <c r="X9" i="3" s="1"/>
  <c r="J6" i="3"/>
  <c r="X5" i="3" s="1"/>
  <c r="Q20" i="3"/>
  <c r="I18" i="3"/>
  <c r="K18" i="3"/>
  <c r="M18" i="3"/>
  <c r="O18" i="3"/>
  <c r="Q18" i="3"/>
  <c r="G18" i="3"/>
  <c r="I15" i="3"/>
  <c r="I17" i="3" s="1"/>
  <c r="K15" i="3"/>
  <c r="K19" i="3" s="1"/>
  <c r="M15" i="3"/>
  <c r="M19" i="3" s="1"/>
  <c r="O15" i="3"/>
  <c r="Q15" i="3"/>
  <c r="Q17" i="3" s="1"/>
  <c r="G15" i="3"/>
  <c r="G17" i="3" s="1"/>
  <c r="S5" i="3"/>
  <c r="U5" i="3" s="1"/>
  <c r="S7" i="3"/>
  <c r="U7" i="3" s="1"/>
  <c r="S9" i="3"/>
  <c r="U9" i="3" s="1"/>
  <c r="S11" i="3"/>
  <c r="U11" i="3" s="1"/>
  <c r="S13" i="3"/>
  <c r="U13" i="3" s="1"/>
  <c r="S3" i="3"/>
  <c r="W3" i="3" s="1"/>
  <c r="E93" i="2"/>
  <c r="E45" i="2"/>
  <c r="E41" i="2"/>
  <c r="E36" i="2"/>
  <c r="E35" i="2"/>
  <c r="E33" i="2"/>
  <c r="E32" i="2"/>
  <c r="E31" i="2"/>
  <c r="E30" i="2"/>
  <c r="E5" i="2"/>
  <c r="G5" i="2" s="1"/>
  <c r="E7" i="2"/>
  <c r="G7" i="2" s="1"/>
  <c r="E8" i="2"/>
  <c r="G8" i="2" s="1"/>
  <c r="E9" i="2"/>
  <c r="G9" i="2" s="1"/>
  <c r="E10" i="2"/>
  <c r="G10" i="2" s="1"/>
  <c r="E11" i="2"/>
  <c r="G11" i="2" s="1"/>
  <c r="E12" i="2"/>
  <c r="G12" i="2" s="1"/>
  <c r="E13" i="2"/>
  <c r="G13" i="2" s="1"/>
  <c r="E14" i="2"/>
  <c r="G14" i="2" s="1"/>
  <c r="E15" i="2"/>
  <c r="G15" i="2" s="1"/>
  <c r="E3" i="2"/>
  <c r="G3" i="2" s="1"/>
  <c r="N14" i="2"/>
  <c r="F45" i="2" s="1"/>
  <c r="E38" i="2"/>
  <c r="W7" i="3" l="1"/>
  <c r="M20" i="3"/>
  <c r="U3" i="3"/>
  <c r="W11" i="3"/>
  <c r="O19" i="3"/>
  <c r="W5" i="3"/>
  <c r="W15" i="3" s="1"/>
  <c r="X15" i="3"/>
  <c r="W9" i="3"/>
  <c r="G69" i="2"/>
  <c r="F8" i="2"/>
  <c r="H8" i="2" s="1"/>
  <c r="F93" i="2"/>
  <c r="F5" i="2"/>
  <c r="H5" i="2" s="1"/>
  <c r="F37" i="2"/>
  <c r="F10" i="2"/>
  <c r="H10" i="2" s="1"/>
  <c r="U15" i="3"/>
  <c r="O20" i="3"/>
  <c r="I20" i="3"/>
  <c r="G20" i="3"/>
  <c r="I19" i="3"/>
  <c r="K17" i="3"/>
  <c r="M17" i="3"/>
  <c r="O17" i="3"/>
  <c r="G19" i="3"/>
  <c r="S15" i="3"/>
  <c r="Q19" i="3"/>
  <c r="F19" i="2"/>
  <c r="H19" i="2" s="1"/>
  <c r="F17" i="2"/>
  <c r="H17" i="2" s="1"/>
  <c r="F4" i="2"/>
  <c r="H4" i="2" s="1"/>
  <c r="F33" i="2"/>
  <c r="F38" i="2"/>
  <c r="E19" i="2"/>
  <c r="G19" i="2" s="1"/>
  <c r="E17" i="2"/>
  <c r="G17" i="2" s="1"/>
  <c r="F7" i="2"/>
  <c r="H7" i="2" s="1"/>
  <c r="E4" i="2"/>
  <c r="G4" i="2" s="1"/>
  <c r="F31" i="2"/>
  <c r="F35" i="2"/>
  <c r="E39" i="2"/>
  <c r="F41" i="2"/>
  <c r="E43" i="2"/>
  <c r="F39" i="2"/>
  <c r="F43" i="2"/>
  <c r="F9" i="2"/>
  <c r="H9" i="2" s="1"/>
  <c r="F14" i="2"/>
  <c r="H14" i="2" s="1"/>
  <c r="E44" i="2"/>
  <c r="F11" i="2"/>
  <c r="H11" i="2" s="1"/>
  <c r="F6" i="2"/>
  <c r="H6" i="2" s="1"/>
  <c r="F3" i="2"/>
  <c r="H3" i="2" s="1"/>
  <c r="F18" i="2"/>
  <c r="H18" i="2" s="1"/>
  <c r="F16" i="2"/>
  <c r="H16" i="2" s="1"/>
  <c r="E6" i="2"/>
  <c r="G6" i="2" s="1"/>
  <c r="F32" i="2"/>
  <c r="E34" i="2"/>
  <c r="F36" i="2"/>
  <c r="E40" i="2"/>
  <c r="E18" i="2"/>
  <c r="G18" i="2" s="1"/>
  <c r="E16" i="2"/>
  <c r="G16" i="2" s="1"/>
  <c r="F13" i="2"/>
  <c r="H13" i="2" s="1"/>
  <c r="H29" i="2"/>
  <c r="F34" i="2"/>
  <c r="E37" i="2"/>
  <c r="F40" i="2"/>
  <c r="E42" i="2"/>
  <c r="F44" i="2"/>
  <c r="F42" i="2"/>
  <c r="F15" i="2"/>
  <c r="H15" i="2" s="1"/>
  <c r="F12" i="2"/>
  <c r="H12" i="2" s="1"/>
  <c r="F30" i="2"/>
  <c r="S19" i="3" l="1"/>
  <c r="S17" i="3"/>
  <c r="H20" i="2"/>
  <c r="N16" i="2" s="1"/>
  <c r="J7" i="2" s="1"/>
  <c r="G20" i="2"/>
  <c r="N15" i="2" s="1"/>
  <c r="I19" i="2" s="1"/>
  <c r="S20" i="3"/>
  <c r="G93" i="2"/>
  <c r="I80" i="2" s="1"/>
  <c r="G29" i="2"/>
  <c r="H46" i="2" l="1"/>
  <c r="J11" i="2"/>
  <c r="J3" i="2"/>
  <c r="J18" i="2"/>
  <c r="J13" i="2"/>
  <c r="J4" i="2"/>
  <c r="J5" i="2"/>
  <c r="J14" i="2"/>
  <c r="J16" i="2"/>
  <c r="J10" i="2"/>
  <c r="J8" i="2"/>
  <c r="J9" i="2"/>
  <c r="J6" i="2"/>
  <c r="J17" i="2"/>
  <c r="J19" i="2"/>
  <c r="K19" i="2" s="1"/>
  <c r="J12" i="2"/>
  <c r="I12" i="2"/>
  <c r="I6" i="2"/>
  <c r="I4" i="2"/>
  <c r="I16" i="2"/>
  <c r="I17" i="2"/>
  <c r="I11" i="2"/>
  <c r="I3" i="2"/>
  <c r="I18" i="2"/>
  <c r="K18" i="2" s="1"/>
  <c r="I14" i="2"/>
  <c r="I7" i="2"/>
  <c r="K7" i="2" s="1"/>
  <c r="I10" i="2"/>
  <c r="I15" i="2"/>
  <c r="I8" i="2"/>
  <c r="J15" i="2"/>
  <c r="I13" i="2"/>
  <c r="K13" i="2" s="1"/>
  <c r="I9" i="2"/>
  <c r="K9" i="2" s="1"/>
  <c r="I5" i="2"/>
  <c r="G46" i="2"/>
  <c r="I46" i="2"/>
  <c r="K10" i="2" l="1"/>
  <c r="K5" i="2"/>
  <c r="K14" i="2"/>
  <c r="K12" i="2"/>
  <c r="K6" i="2"/>
  <c r="K3" i="2"/>
  <c r="K11" i="2"/>
  <c r="K4" i="2"/>
  <c r="K8" i="2"/>
  <c r="K17" i="2"/>
  <c r="K16" i="2"/>
  <c r="K15" i="2"/>
  <c r="K36" i="2"/>
  <c r="K20" i="2" l="1"/>
  <c r="N17" i="2" s="1"/>
</calcChain>
</file>

<file path=xl/sharedStrings.xml><?xml version="1.0" encoding="utf-8"?>
<sst xmlns="http://schemas.openxmlformats.org/spreadsheetml/2006/main" count="181" uniqueCount="91">
  <si>
    <t>Est.</t>
  </si>
  <si>
    <t>MAT</t>
  </si>
  <si>
    <t>EST</t>
  </si>
  <si>
    <r>
      <t>d</t>
    </r>
    <r>
      <rPr>
        <vertAlign val="subscript"/>
        <sz val="12"/>
        <color theme="1"/>
        <rFont val="Arial"/>
        <family val="2"/>
      </rPr>
      <t>x</t>
    </r>
  </si>
  <si>
    <r>
      <t>d</t>
    </r>
    <r>
      <rPr>
        <vertAlign val="subscript"/>
        <sz val="12"/>
        <color theme="1"/>
        <rFont val="Arial"/>
        <family val="2"/>
      </rPr>
      <t>y</t>
    </r>
  </si>
  <si>
    <r>
      <t>d</t>
    </r>
    <r>
      <rPr>
        <vertAlign val="superscript"/>
        <sz val="12"/>
        <color theme="1"/>
        <rFont val="Arial"/>
        <family val="2"/>
      </rPr>
      <t>2</t>
    </r>
    <r>
      <rPr>
        <vertAlign val="subscript"/>
        <sz val="12"/>
        <color theme="1"/>
        <rFont val="Arial"/>
        <family val="2"/>
      </rPr>
      <t>x</t>
    </r>
  </si>
  <si>
    <r>
      <t>d</t>
    </r>
    <r>
      <rPr>
        <vertAlign val="superscript"/>
        <sz val="12"/>
        <color theme="1"/>
        <rFont val="Arial"/>
        <family val="2"/>
      </rPr>
      <t>2</t>
    </r>
    <r>
      <rPr>
        <vertAlign val="subscript"/>
        <sz val="12"/>
        <color theme="1"/>
        <rFont val="Arial"/>
        <family val="2"/>
      </rPr>
      <t>y</t>
    </r>
  </si>
  <si>
    <r>
      <t>z</t>
    </r>
    <r>
      <rPr>
        <vertAlign val="subscript"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z</t>
    </r>
    <r>
      <rPr>
        <vertAlign val="subscript"/>
        <sz val="12"/>
        <color theme="1"/>
        <rFont val="Arial"/>
        <family val="2"/>
      </rPr>
      <t>y</t>
    </r>
  </si>
  <si>
    <t>X</t>
  </si>
  <si>
    <t>Y</t>
  </si>
  <si>
    <t>C</t>
  </si>
  <si>
    <t>B</t>
  </si>
  <si>
    <t>O</t>
  </si>
  <si>
    <t>M</t>
  </si>
  <si>
    <t>I</t>
  </si>
  <si>
    <t>N</t>
  </si>
  <si>
    <t>A</t>
  </si>
  <si>
    <t>K</t>
  </si>
  <si>
    <t>L</t>
  </si>
  <si>
    <t>D</t>
  </si>
  <si>
    <t>J</t>
  </si>
  <si>
    <t>Q</t>
  </si>
  <si>
    <t>P</t>
  </si>
  <si>
    <t>E</t>
  </si>
  <si>
    <t>H</t>
  </si>
  <si>
    <t>G</t>
  </si>
  <si>
    <t>∑X</t>
  </si>
  <si>
    <t>∑Y</t>
  </si>
  <si>
    <r>
      <t>∑d</t>
    </r>
    <r>
      <rPr>
        <vertAlign val="superscript"/>
        <sz val="12"/>
        <color theme="1"/>
        <rFont val="Arial"/>
        <family val="2"/>
      </rPr>
      <t>2</t>
    </r>
    <r>
      <rPr>
        <vertAlign val="subscript"/>
        <sz val="12"/>
        <color theme="1"/>
        <rFont val="Arial"/>
        <family val="2"/>
      </rPr>
      <t>X</t>
    </r>
  </si>
  <si>
    <r>
      <t>∑d</t>
    </r>
    <r>
      <rPr>
        <vertAlign val="superscript"/>
        <sz val="12"/>
        <color theme="1"/>
        <rFont val="Arial"/>
        <family val="2"/>
      </rPr>
      <t>2</t>
    </r>
    <r>
      <rPr>
        <vertAlign val="subscript"/>
        <sz val="12"/>
        <color theme="1"/>
        <rFont val="Arial"/>
        <family val="2"/>
      </rPr>
      <t>Y</t>
    </r>
  </si>
  <si>
    <r>
      <t>∑z</t>
    </r>
    <r>
      <rPr>
        <vertAlign val="subscript"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z</t>
    </r>
    <r>
      <rPr>
        <vertAlign val="subscript"/>
        <sz val="12"/>
        <color theme="1"/>
        <rFont val="Arial"/>
        <family val="2"/>
      </rPr>
      <t>y</t>
    </r>
  </si>
  <si>
    <t>r</t>
  </si>
  <si>
    <r>
      <t>d</t>
    </r>
    <r>
      <rPr>
        <vertAlign val="subscript"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y</t>
    </r>
  </si>
  <si>
    <r>
      <t>∑d</t>
    </r>
    <r>
      <rPr>
        <vertAlign val="subscript"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d</t>
    </r>
    <r>
      <rPr>
        <vertAlign val="subscript"/>
        <sz val="12"/>
        <color theme="1"/>
        <rFont val="Arial"/>
        <family val="2"/>
      </rPr>
      <t>y</t>
    </r>
  </si>
  <si>
    <r>
      <t>X</t>
    </r>
    <r>
      <rPr>
        <vertAlign val="superscript"/>
        <sz val="12"/>
        <color theme="1"/>
        <rFont val="Arial"/>
        <family val="2"/>
      </rPr>
      <t>2</t>
    </r>
  </si>
  <si>
    <r>
      <t>Y</t>
    </r>
    <r>
      <rPr>
        <vertAlign val="superscript"/>
        <sz val="12"/>
        <color theme="1"/>
        <rFont val="Arial"/>
        <family val="2"/>
      </rPr>
      <t>2</t>
    </r>
  </si>
  <si>
    <t>XY</t>
  </si>
  <si>
    <r>
      <t>∑X</t>
    </r>
    <r>
      <rPr>
        <vertAlign val="superscript"/>
        <sz val="12"/>
        <color theme="1"/>
        <rFont val="Arial"/>
        <family val="2"/>
      </rPr>
      <t>2</t>
    </r>
  </si>
  <si>
    <r>
      <t>∑Y</t>
    </r>
    <r>
      <rPr>
        <vertAlign val="superscript"/>
        <sz val="12"/>
        <color theme="1"/>
        <rFont val="Arial"/>
        <family val="2"/>
      </rPr>
      <t>2</t>
    </r>
  </si>
  <si>
    <t>∑XY</t>
  </si>
  <si>
    <t>y</t>
  </si>
  <si>
    <t xml:space="preserve">X </t>
  </si>
  <si>
    <t>20           22</t>
  </si>
  <si>
    <t>17           19</t>
  </si>
  <si>
    <t>14           16</t>
  </si>
  <si>
    <t>8              10</t>
  </si>
  <si>
    <t>5               7</t>
  </si>
  <si>
    <t>3   5</t>
  </si>
  <si>
    <t>6   8</t>
  </si>
  <si>
    <t>9   11</t>
  </si>
  <si>
    <t xml:space="preserve">12   14 </t>
  </si>
  <si>
    <t xml:space="preserve">15   17   </t>
  </si>
  <si>
    <t>18         20</t>
  </si>
  <si>
    <t>MATEMÁTICA</t>
  </si>
  <si>
    <t>ESTADISTICA</t>
  </si>
  <si>
    <r>
      <t>n</t>
    </r>
    <r>
      <rPr>
        <vertAlign val="subscript"/>
        <sz val="10"/>
        <color theme="1"/>
        <rFont val="Arial"/>
        <family val="2"/>
      </rPr>
      <t>ix</t>
    </r>
  </si>
  <si>
    <r>
      <t>U</t>
    </r>
    <r>
      <rPr>
        <vertAlign val="subscript"/>
        <sz val="10"/>
        <color theme="1"/>
        <rFont val="Arial"/>
        <family val="2"/>
      </rPr>
      <t>x</t>
    </r>
  </si>
  <si>
    <r>
      <t>S</t>
    </r>
    <r>
      <rPr>
        <sz val="10"/>
        <color theme="1"/>
        <rFont val="Arial"/>
        <family val="2"/>
      </rPr>
      <t>n</t>
    </r>
    <r>
      <rPr>
        <vertAlign val="subscript"/>
        <sz val="10"/>
        <color theme="1"/>
        <rFont val="Arial"/>
        <family val="2"/>
      </rPr>
      <t>ix</t>
    </r>
    <r>
      <rPr>
        <sz val="10"/>
        <color theme="1"/>
        <rFont val="Arial"/>
        <family val="2"/>
      </rPr>
      <t>U</t>
    </r>
    <r>
      <rPr>
        <vertAlign val="subscript"/>
        <sz val="10"/>
        <color theme="1"/>
        <rFont val="Arial"/>
        <family val="2"/>
      </rPr>
      <t>x</t>
    </r>
  </si>
  <si>
    <r>
      <t>U</t>
    </r>
    <r>
      <rPr>
        <vertAlign val="subscript"/>
        <sz val="10"/>
        <color theme="1"/>
        <rFont val="Arial"/>
        <family val="2"/>
      </rPr>
      <t>x</t>
    </r>
    <r>
      <rPr>
        <vertAlign val="superscript"/>
        <sz val="10"/>
        <color theme="1"/>
        <rFont val="Arial"/>
        <family val="2"/>
      </rPr>
      <t>2</t>
    </r>
  </si>
  <si>
    <r>
      <t>n</t>
    </r>
    <r>
      <rPr>
        <vertAlign val="subscript"/>
        <sz val="10"/>
        <color theme="1"/>
        <rFont val="Arial"/>
        <family val="2"/>
      </rPr>
      <t>ix</t>
    </r>
    <r>
      <rPr>
        <sz val="10"/>
        <color theme="1"/>
        <rFont val="Arial"/>
        <family val="2"/>
      </rPr>
      <t>U</t>
    </r>
    <r>
      <rPr>
        <vertAlign val="subscript"/>
        <sz val="10"/>
        <color theme="1"/>
        <rFont val="Arial"/>
        <family val="2"/>
      </rPr>
      <t>x</t>
    </r>
    <r>
      <rPr>
        <vertAlign val="superscript"/>
        <sz val="10"/>
        <color theme="1"/>
        <rFont val="Arial"/>
        <family val="2"/>
      </rPr>
      <t>2</t>
    </r>
  </si>
  <si>
    <r>
      <t>S</t>
    </r>
    <r>
      <rPr>
        <sz val="10"/>
        <color theme="1"/>
        <rFont val="Arial"/>
        <family val="2"/>
      </rPr>
      <t>U</t>
    </r>
    <r>
      <rPr>
        <vertAlign val="subscript"/>
        <sz val="10"/>
        <color theme="1"/>
        <rFont val="Arial"/>
        <family val="2"/>
      </rPr>
      <t>x</t>
    </r>
    <r>
      <rPr>
        <sz val="10"/>
        <color theme="1"/>
        <rFont val="Arial"/>
        <family val="2"/>
      </rPr>
      <t>n</t>
    </r>
    <r>
      <rPr>
        <vertAlign val="subscript"/>
        <sz val="10"/>
        <color theme="1"/>
        <rFont val="Arial"/>
        <family val="2"/>
      </rPr>
      <t>i</t>
    </r>
    <r>
      <rPr>
        <sz val="10"/>
        <color theme="1"/>
        <rFont val="Arial"/>
        <family val="2"/>
      </rPr>
      <t>U</t>
    </r>
    <r>
      <rPr>
        <vertAlign val="subscript"/>
        <sz val="10"/>
        <color theme="1"/>
        <rFont val="Arial"/>
        <family val="2"/>
      </rPr>
      <t>y</t>
    </r>
  </si>
  <si>
    <r>
      <t>n</t>
    </r>
    <r>
      <rPr>
        <vertAlign val="subscript"/>
        <sz val="10"/>
        <color theme="1"/>
        <rFont val="Arial"/>
        <family val="2"/>
      </rPr>
      <t>iy</t>
    </r>
  </si>
  <si>
    <r>
      <t>U</t>
    </r>
    <r>
      <rPr>
        <vertAlign val="subscript"/>
        <sz val="10"/>
        <color theme="1"/>
        <rFont val="Arial"/>
        <family val="2"/>
      </rPr>
      <t>y</t>
    </r>
  </si>
  <si>
    <r>
      <t>S</t>
    </r>
    <r>
      <rPr>
        <sz val="10"/>
        <color theme="1"/>
        <rFont val="Arial"/>
        <family val="2"/>
      </rPr>
      <t>n</t>
    </r>
    <r>
      <rPr>
        <vertAlign val="subscript"/>
        <sz val="10"/>
        <color theme="1"/>
        <rFont val="Arial"/>
        <family val="2"/>
      </rPr>
      <t xml:space="preserve">iy </t>
    </r>
    <r>
      <rPr>
        <sz val="10"/>
        <color theme="1"/>
        <rFont val="Arial"/>
        <family val="2"/>
      </rPr>
      <t>U</t>
    </r>
    <r>
      <rPr>
        <vertAlign val="subscript"/>
        <sz val="10"/>
        <color theme="1"/>
        <rFont val="Arial"/>
        <family val="2"/>
      </rPr>
      <t>y</t>
    </r>
  </si>
  <si>
    <r>
      <t>U</t>
    </r>
    <r>
      <rPr>
        <vertAlign val="superscript"/>
        <sz val="10"/>
        <color theme="1"/>
        <rFont val="Arial"/>
        <family val="2"/>
      </rPr>
      <t>2</t>
    </r>
    <r>
      <rPr>
        <vertAlign val="subscript"/>
        <sz val="10"/>
        <color theme="1"/>
        <rFont val="Arial"/>
        <family val="2"/>
      </rPr>
      <t>y</t>
    </r>
  </si>
  <si>
    <r>
      <t>S</t>
    </r>
    <r>
      <rPr>
        <sz val="10"/>
        <color theme="1"/>
        <rFont val="Arial"/>
        <family val="2"/>
      </rPr>
      <t>n</t>
    </r>
    <r>
      <rPr>
        <vertAlign val="subscript"/>
        <sz val="10"/>
        <color theme="1"/>
        <rFont val="Arial"/>
        <family val="2"/>
      </rPr>
      <t>iy</t>
    </r>
    <r>
      <rPr>
        <sz val="10"/>
        <color theme="1"/>
        <rFont val="Arial"/>
        <family val="2"/>
      </rPr>
      <t>U</t>
    </r>
    <r>
      <rPr>
        <vertAlign val="superscript"/>
        <sz val="10"/>
        <color theme="1"/>
        <rFont val="Arial"/>
        <family val="2"/>
      </rPr>
      <t>2</t>
    </r>
    <r>
      <rPr>
        <vertAlign val="subscript"/>
        <sz val="10"/>
        <color theme="1"/>
        <rFont val="Arial"/>
        <family val="2"/>
      </rPr>
      <t>y</t>
    </r>
  </si>
  <si>
    <r>
      <t>S</t>
    </r>
    <r>
      <rPr>
        <sz val="10"/>
        <color theme="1"/>
        <rFont val="Arial"/>
        <family val="2"/>
      </rPr>
      <t>U</t>
    </r>
    <r>
      <rPr>
        <vertAlign val="subscript"/>
        <sz val="10"/>
        <color theme="1"/>
        <rFont val="Arial"/>
        <family val="2"/>
      </rPr>
      <t>y</t>
    </r>
    <r>
      <rPr>
        <sz val="10"/>
        <color theme="1"/>
        <rFont val="Arial"/>
        <family val="2"/>
      </rPr>
      <t>nU</t>
    </r>
    <r>
      <rPr>
        <vertAlign val="subscript"/>
        <sz val="10"/>
        <color theme="1"/>
        <rFont val="Arial"/>
        <family val="2"/>
      </rPr>
      <t>x</t>
    </r>
  </si>
  <si>
    <t>11           13</t>
  </si>
  <si>
    <t>x</t>
  </si>
  <si>
    <t>xy</t>
  </si>
  <si>
    <t>∑x</t>
  </si>
  <si>
    <t>∑y</t>
  </si>
  <si>
    <t>∑xy</t>
  </si>
  <si>
    <r>
      <t>∑x</t>
    </r>
    <r>
      <rPr>
        <vertAlign val="superscript"/>
        <sz val="12"/>
        <color theme="1"/>
        <rFont val="Arial"/>
        <family val="2"/>
      </rPr>
      <t>2</t>
    </r>
  </si>
  <si>
    <r>
      <t>x</t>
    </r>
    <r>
      <rPr>
        <vertAlign val="superscript"/>
        <sz val="18"/>
        <color theme="1"/>
        <rFont val="Arial"/>
        <family val="2"/>
      </rPr>
      <t>2</t>
    </r>
  </si>
  <si>
    <t>Nº</t>
  </si>
  <si>
    <t>Media</t>
  </si>
  <si>
    <t>La correlación existentente entre las varibles X e Y  (nombres) de::::::</t>
  </si>
  <si>
    <t>se encuentra por sobre las medias de ambas variables, el 11,76% de datos</t>
  </si>
  <si>
    <t>demuestran que se encuentra por debajo de la media de X y sobre la media de Y;</t>
  </si>
  <si>
    <t>el 35, 29% demuestran que se encuentra por debajo de lasm edias de ambas variables;</t>
  </si>
  <si>
    <t>el 5,88% de datos demuestran que se encuentra por debajo de la media de Y y sobre la media de X.</t>
  </si>
  <si>
    <r>
      <t>d</t>
    </r>
    <r>
      <rPr>
        <b/>
        <vertAlign val="subscript"/>
        <sz val="12"/>
        <color theme="5" tint="-0.249977111117893"/>
        <rFont val="Arial"/>
        <family val="2"/>
      </rPr>
      <t>x</t>
    </r>
  </si>
  <si>
    <r>
      <t>d</t>
    </r>
    <r>
      <rPr>
        <b/>
        <vertAlign val="superscript"/>
        <sz val="12"/>
        <color theme="5" tint="-0.249977111117893"/>
        <rFont val="Arial"/>
        <family val="2"/>
      </rPr>
      <t>2</t>
    </r>
    <r>
      <rPr>
        <b/>
        <vertAlign val="subscript"/>
        <sz val="12"/>
        <color theme="5" tint="-0.249977111117893"/>
        <rFont val="Arial"/>
        <family val="2"/>
      </rPr>
      <t>x</t>
    </r>
  </si>
  <si>
    <r>
      <t>z</t>
    </r>
    <r>
      <rPr>
        <b/>
        <vertAlign val="subscript"/>
        <sz val="12"/>
        <color theme="5" tint="-0.249977111117893"/>
        <rFont val="Arial"/>
        <family val="2"/>
      </rPr>
      <t>x</t>
    </r>
  </si>
  <si>
    <r>
      <t>d</t>
    </r>
    <r>
      <rPr>
        <b/>
        <vertAlign val="subscript"/>
        <sz val="12"/>
        <color theme="9" tint="-0.249977111117893"/>
        <rFont val="Arial"/>
        <family val="2"/>
      </rPr>
      <t>y</t>
    </r>
  </si>
  <si>
    <r>
      <t>d</t>
    </r>
    <r>
      <rPr>
        <b/>
        <vertAlign val="superscript"/>
        <sz val="12"/>
        <color theme="9" tint="-0.249977111117893"/>
        <rFont val="Arial"/>
        <family val="2"/>
      </rPr>
      <t>2</t>
    </r>
    <r>
      <rPr>
        <b/>
        <vertAlign val="subscript"/>
        <sz val="12"/>
        <color theme="9" tint="-0.249977111117893"/>
        <rFont val="Arial"/>
        <family val="2"/>
      </rPr>
      <t>y</t>
    </r>
  </si>
  <si>
    <r>
      <t>z</t>
    </r>
    <r>
      <rPr>
        <b/>
        <vertAlign val="subscript"/>
        <sz val="12"/>
        <color theme="9" tint="-0.249977111117893"/>
        <rFont val="Arial"/>
        <family val="2"/>
      </rPr>
      <t>y</t>
    </r>
  </si>
  <si>
    <r>
      <rPr>
        <sz val="14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x</t>
    </r>
  </si>
  <si>
    <r>
      <rPr>
        <sz val="14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y</t>
    </r>
  </si>
  <si>
    <t>es simple, lineal, alta y positiva, donde el 47,06% de elementos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</si>
</sst>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theme="1"/>
      <name val="Symbol"/>
      <family val="1"/>
      <charset val="2"/>
    </font>
    <font>
      <vertAlign val="superscript"/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vertAlign val="superscript"/>
      <sz val="18"/>
      <color theme="1"/>
      <name val="Arial"/>
      <family val="2"/>
    </font>
    <font>
      <sz val="18"/>
      <color theme="5" tint="-0.249977111117893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vertAlign val="subscript"/>
      <sz val="12"/>
      <color theme="9" tint="-0.249977111117893"/>
      <name val="Arial"/>
      <family val="2"/>
    </font>
    <font>
      <b/>
      <vertAlign val="superscript"/>
      <sz val="12"/>
      <color theme="9" tint="-0.249977111117893"/>
      <name val="Arial"/>
      <family val="2"/>
    </font>
    <font>
      <b/>
      <sz val="12"/>
      <color theme="5" tint="-0.249977111117893"/>
      <name val="Arial"/>
      <family val="2"/>
    </font>
    <font>
      <b/>
      <vertAlign val="subscript"/>
      <sz val="12"/>
      <color theme="5" tint="-0.249977111117893"/>
      <name val="Arial"/>
      <family val="2"/>
    </font>
    <font>
      <b/>
      <vertAlign val="superscript"/>
      <sz val="12"/>
      <color theme="5" tint="-0.249977111117893"/>
      <name val="Arial"/>
      <family val="2"/>
    </font>
    <font>
      <vertAlign val="subscript"/>
      <sz val="11"/>
      <color theme="1"/>
      <name val="Calibri"/>
      <family val="2"/>
      <scheme val="minor"/>
    </font>
    <font>
      <sz val="14"/>
      <color theme="1"/>
      <name val="Symbol"/>
      <family val="1"/>
      <charset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justify" vertical="center" wrapText="1"/>
    </xf>
    <xf numFmtId="2" fontId="5" fillId="0" borderId="3" xfId="0" applyNumberFormat="1" applyFont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0" fillId="0" borderId="8" xfId="0" applyBorder="1"/>
    <xf numFmtId="0" fontId="0" fillId="0" borderId="13" xfId="0" applyBorder="1"/>
    <xf numFmtId="0" fontId="0" fillId="0" borderId="10" xfId="0" applyBorder="1"/>
    <xf numFmtId="0" fontId="0" fillId="0" borderId="14" xfId="0" applyBorder="1"/>
    <xf numFmtId="0" fontId="1" fillId="0" borderId="0" xfId="0" applyFont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left" inden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2" fontId="5" fillId="3" borderId="5" xfId="0" applyNumberFormat="1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3" xfId="0" applyNumberFormat="1" applyFont="1" applyFill="1" applyBorder="1" applyAlignment="1">
      <alignment horizontal="right" vertical="center" wrapText="1"/>
    </xf>
    <xf numFmtId="0" fontId="0" fillId="4" borderId="0" xfId="0" applyFill="1"/>
    <xf numFmtId="2" fontId="16" fillId="4" borderId="0" xfId="0" applyNumberFormat="1" applyFont="1" applyFill="1"/>
    <xf numFmtId="0" fontId="0" fillId="5" borderId="0" xfId="0" applyFill="1"/>
    <xf numFmtId="2" fontId="16" fillId="5" borderId="0" xfId="0" applyNumberFormat="1" applyFont="1" applyFill="1"/>
    <xf numFmtId="0" fontId="0" fillId="2" borderId="0" xfId="0" applyFill="1"/>
    <xf numFmtId="2" fontId="26" fillId="2" borderId="0" xfId="0" applyNumberFormat="1" applyFont="1" applyFill="1"/>
    <xf numFmtId="0" fontId="2" fillId="0" borderId="0" xfId="0" applyFont="1" applyBorder="1" applyAlignment="1">
      <alignment horizontal="justify" vertical="center" wrapText="1"/>
    </xf>
    <xf numFmtId="2" fontId="2" fillId="0" borderId="0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Hoja1!$B$2:$B$18</c:f>
              <c:numCache>
                <c:formatCode>General</c:formatCode>
                <c:ptCount val="17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18</c:v>
                </c:pt>
                <c:pt idx="16">
                  <c:v>20</c:v>
                </c:pt>
              </c:numCache>
            </c:numRef>
          </c:xVal>
          <c:yVal>
            <c:numRef>
              <c:f>Hoja1!$C$2:$C$18</c:f>
              <c:numCache>
                <c:formatCode>General</c:formatCode>
                <c:ptCount val="17"/>
                <c:pt idx="0">
                  <c:v>9</c:v>
                </c:pt>
                <c:pt idx="1">
                  <c:v>12</c:v>
                </c:pt>
                <c:pt idx="2">
                  <c:v>13</c:v>
                </c:pt>
                <c:pt idx="3">
                  <c:v>8</c:v>
                </c:pt>
                <c:pt idx="4">
                  <c:v>13</c:v>
                </c:pt>
                <c:pt idx="5">
                  <c:v>7</c:v>
                </c:pt>
                <c:pt idx="6">
                  <c:v>16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10</c:v>
                </c:pt>
                <c:pt idx="12">
                  <c:v>15</c:v>
                </c:pt>
                <c:pt idx="13">
                  <c:v>18</c:v>
                </c:pt>
                <c:pt idx="14">
                  <c:v>17</c:v>
                </c:pt>
                <c:pt idx="15">
                  <c:v>19</c:v>
                </c:pt>
                <c:pt idx="16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6-417E-B731-828AC5CE9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878015"/>
        <c:axId val="2015878431"/>
      </c:scatterChart>
      <c:valAx>
        <c:axId val="2015878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5878431"/>
        <c:crosses val="autoZero"/>
        <c:crossBetween val="midCat"/>
        <c:majorUnit val="2"/>
      </c:valAx>
      <c:valAx>
        <c:axId val="201587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5878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500062</xdr:colOff>
      <xdr:row>1</xdr:row>
      <xdr:rowOff>52387</xdr:rowOff>
    </xdr:from>
    <xdr:to>
      <xdr:col>10</xdr:col>
      <xdr:colOff>500062</xdr:colOff>
      <xdr:row>15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3</xdr:row>
      <xdr:rowOff>133350</xdr:rowOff>
    </xdr:from>
    <xdr:to>
      <xdr:col>8</xdr:col>
      <xdr:colOff>219075</xdr:colOff>
      <xdr:row>14</xdr:row>
      <xdr:rowOff>9525</xdr:rowOff>
    </xdr:to>
    <xdr:cxnSp macro="">
      <xdr:nvCxnSpPr>
        <xdr:cNvPr id="5" name="Conector recto 4"/>
        <xdr:cNvCxnSpPr/>
      </xdr:nvCxnSpPr>
      <xdr:spPr>
        <a:xfrm flipV="1">
          <a:off x="5476875" y="819150"/>
          <a:ext cx="0" cy="197167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7</xdr:row>
      <xdr:rowOff>9525</xdr:rowOff>
    </xdr:from>
    <xdr:to>
      <xdr:col>10</xdr:col>
      <xdr:colOff>304800</xdr:colOff>
      <xdr:row>7</xdr:row>
      <xdr:rowOff>28575</xdr:rowOff>
    </xdr:to>
    <xdr:cxnSp macro="">
      <xdr:nvCxnSpPr>
        <xdr:cNvPr id="7" name="Conector recto 6"/>
        <xdr:cNvCxnSpPr/>
      </xdr:nvCxnSpPr>
      <xdr:spPr>
        <a:xfrm flipV="1">
          <a:off x="3038475" y="1457325"/>
          <a:ext cx="4048125" cy="1905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oneCellAnchor>
    <xdr:from>
      <xdr:col>0</xdr:col>
      <xdr:colOff>352425</xdr:colOff>
      <xdr:row>21</xdr:row>
      <xdr:rowOff>138112</xdr:rowOff>
    </xdr:from>
    <xdr:ext cx="528030" cy="32611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uadroTexto 7"/>
            <xdr:cNvSpPr txBox="1"/>
          </xdr:nvSpPr>
          <xdr:spPr>
            <a:xfrm>
              <a:off x="352425" y="4262437"/>
              <a:ext cx="528030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</m:nary>
                      </m:num>
                      <m:den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8" name="CuadroTexto 7"/>
            <xdr:cNvSpPr txBox="1"/>
          </xdr:nvSpPr>
          <xdr:spPr>
            <a:xfrm>
              <a:off x="352425" y="4262437"/>
              <a:ext cx="528030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=(∑▒𝑋)/𝑛</a:t>
              </a:r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2</xdr:col>
      <xdr:colOff>28575</xdr:colOff>
      <xdr:row>21</xdr:row>
      <xdr:rowOff>138112</xdr:rowOff>
    </xdr:from>
    <xdr:ext cx="516103" cy="327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uadroTexto 8"/>
            <xdr:cNvSpPr txBox="1"/>
          </xdr:nvSpPr>
          <xdr:spPr>
            <a:xfrm>
              <a:off x="971550" y="4262437"/>
              <a:ext cx="516103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nary>
                      </m:num>
                      <m:den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9" name="CuadroTexto 8"/>
            <xdr:cNvSpPr txBox="1"/>
          </xdr:nvSpPr>
          <xdr:spPr>
            <a:xfrm>
              <a:off x="971550" y="4262437"/>
              <a:ext cx="516103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=(∑▒𝑌)/𝑛</a:t>
              </a:r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twoCellAnchor>
    <xdr:from>
      <xdr:col>9</xdr:col>
      <xdr:colOff>504824</xdr:colOff>
      <xdr:row>5</xdr:row>
      <xdr:rowOff>85725</xdr:rowOff>
    </xdr:from>
    <xdr:to>
      <xdr:col>10</xdr:col>
      <xdr:colOff>285749</xdr:colOff>
      <xdr:row>6</xdr:row>
      <xdr:rowOff>142875</xdr:rowOff>
    </xdr:to>
    <xdr:sp macro="" textlink="">
      <xdr:nvSpPr>
        <xdr:cNvPr id="10" name="Rectángulo 9"/>
        <xdr:cNvSpPr/>
      </xdr:nvSpPr>
      <xdr:spPr>
        <a:xfrm>
          <a:off x="6524624" y="1152525"/>
          <a:ext cx="542925" cy="247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47,06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0.19653</cdr:x>
      <cdr:y>0.26157</cdr:y>
    </cdr:from>
    <cdr:to>
      <cdr:x>0.31354</cdr:x>
      <cdr:y>0.35938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898525" y="717550"/>
          <a:ext cx="534988" cy="26828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/>
            <a:t>11,7606</a:t>
          </a:r>
        </a:p>
      </cdr:txBody>
    </cdr:sp>
  </cdr:relSizeAnchor>
  <cdr:relSizeAnchor xmlns:cdr="http://schemas.openxmlformats.org/drawingml/2006/chartDrawing">
    <cdr:from>
      <cdr:x>0.18854</cdr:x>
      <cdr:y>0.71701</cdr:y>
    </cdr:from>
    <cdr:to>
      <cdr:x>0.30729</cdr:x>
      <cdr:y>0.83507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862013" y="1966913"/>
          <a:ext cx="542925" cy="3238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/>
            <a:t>35,29</a:t>
          </a:r>
        </a:p>
      </cdr:txBody>
    </cdr:sp>
  </cdr:relSizeAnchor>
  <cdr:relSizeAnchor xmlns:cdr="http://schemas.openxmlformats.org/drawingml/2006/chartDrawing">
    <cdr:from>
      <cdr:x>0.73819</cdr:x>
      <cdr:y>0.67477</cdr:y>
    </cdr:from>
    <cdr:to>
      <cdr:x>0.85694</cdr:x>
      <cdr:y>0.79282</cdr:y>
    </cdr:to>
    <cdr:sp macro="" textlink="">
      <cdr:nvSpPr>
        <cdr:cNvPr id="4" name="Rectángulo 3"/>
        <cdr:cNvSpPr/>
      </cdr:nvSpPr>
      <cdr:spPr>
        <a:xfrm xmlns:a="http://schemas.openxmlformats.org/drawingml/2006/main">
          <a:off x="3375025" y="1851025"/>
          <a:ext cx="542925" cy="3238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/>
            <a:t>5,88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0</xdr:row>
      <xdr:rowOff>66676</xdr:rowOff>
    </xdr:from>
    <xdr:to>
      <xdr:col>16</xdr:col>
      <xdr:colOff>76200</xdr:colOff>
      <xdr:row>5</xdr:row>
      <xdr:rowOff>123825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Marcador de posición de texto 5"/>
            <xdr:cNvSpPr txBox="1">
              <a:spLocks/>
            </xdr:cNvSpPr>
          </xdr:nvSpPr>
          <xdr:spPr>
            <a:xfrm>
              <a:off x="6372225" y="66676"/>
              <a:ext cx="2228850" cy="1019174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4000">
                  <a:solidFill>
                    <a:srgbClr val="00B050"/>
                  </a:solidFill>
                </a:rPr>
                <a:t>r</a:t>
              </a:r>
              <a14:m>
                <m:oMath xmlns:m="http://schemas.openxmlformats.org/officeDocument/2006/math">
                  <m:r>
                    <a:rPr lang="es-EC" sz="4000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EC" sz="400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nary>
                        <m:naryPr>
                          <m:chr m:val="∑"/>
                          <m:subHide m:val="on"/>
                          <m:supHide m:val="on"/>
                          <m:ctrlPr>
                            <a:rPr lang="es-EC" sz="4000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</m:ctrlPr>
                        </m:naryPr>
                        <m:sub/>
                        <m:sup/>
                        <m:e>
                          <m:sSub>
                            <m:sSubPr>
                              <m:ctrlPr>
                                <a:rPr lang="es-EC" sz="400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EC" sz="4000" b="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𝑍</m:t>
                              </m:r>
                            </m:e>
                            <m:sub>
                              <m:r>
                                <a:rPr lang="es-EC" sz="4000" b="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𝑋</m:t>
                              </m:r>
                            </m:sub>
                          </m:sSub>
                          <m:sSub>
                            <m:sSubPr>
                              <m:ctrlPr>
                                <a:rPr lang="es-EC" sz="400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EC" sz="4000" b="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𝑍</m:t>
                              </m:r>
                            </m:e>
                            <m:sub>
                              <m:r>
                                <a:rPr lang="es-EC" sz="4000" b="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𝑌</m:t>
                              </m:r>
                            </m:sub>
                          </m:sSub>
                        </m:e>
                      </m:nary>
                    </m:num>
                    <m:den>
                      <m:r>
                        <a:rPr lang="es-EC" sz="4000" b="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𝑛</m:t>
                      </m:r>
                    </m:den>
                  </m:f>
                </m:oMath>
              </a14:m>
              <a:endParaRPr lang="es-ES" sz="4000">
                <a:solidFill>
                  <a:srgbClr val="00B050"/>
                </a:solidFill>
              </a:endParaRPr>
            </a:p>
          </xdr:txBody>
        </xdr:sp>
      </mc:Choice>
      <mc:Fallback>
        <xdr:sp macro="" textlink="">
          <xdr:nvSpPr>
            <xdr:cNvPr id="2" name="Marcador de posición de texto 5"/>
            <xdr:cNvSpPr txBox="1">
              <a:spLocks/>
            </xdr:cNvSpPr>
          </xdr:nvSpPr>
          <xdr:spPr>
            <a:xfrm>
              <a:off x="6372225" y="66676"/>
              <a:ext cx="2228850" cy="1019174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4000">
                  <a:solidFill>
                    <a:srgbClr val="00B050"/>
                  </a:solidFill>
                </a:rPr>
                <a:t>r</a:t>
              </a:r>
              <a:r>
                <a:rPr lang="es-EC" sz="4000" i="0">
                  <a:solidFill>
                    <a:srgbClr val="00B050"/>
                  </a:solidFill>
                  <a:latin typeface="Cambria Math" panose="02040503050406030204" pitchFamily="18" charset="0"/>
                </a:rPr>
                <a:t>=(∑</a:t>
              </a:r>
              <a:r>
                <a:rPr lang="es-EC" sz="40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▒〖𝑍_𝑋 𝑍_𝑌 〗)/𝑛</a:t>
              </a:r>
              <a:endParaRPr lang="es-ES" sz="4000">
                <a:solidFill>
                  <a:srgbClr val="00B050"/>
                </a:solidFill>
              </a:endParaRPr>
            </a:p>
          </xdr:txBody>
        </xdr:sp>
      </mc:Fallback>
    </mc:AlternateContent>
    <xdr:clientData/>
  </xdr:twoCellAnchor>
  <xdr:oneCellAnchor>
    <xdr:from>
      <xdr:col>18</xdr:col>
      <xdr:colOff>112183</xdr:colOff>
      <xdr:row>6</xdr:row>
      <xdr:rowOff>30691</xdr:rowOff>
    </xdr:from>
    <xdr:ext cx="758028" cy="5001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/>
            <xdr:cNvSpPr txBox="1"/>
          </xdr:nvSpPr>
          <xdr:spPr>
            <a:xfrm>
              <a:off x="9298516" y="1194858"/>
              <a:ext cx="75802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Sup>
                                  <m:sSubSupPr>
                                    <m:ctrlP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  <m:sub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sub>
                                  <m:sup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nary>
                          </m:num>
                          <m:den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CuadroTexto 2"/>
            <xdr:cNvSpPr txBox="1"/>
          </xdr:nvSpPr>
          <xdr:spPr>
            <a:xfrm>
              <a:off x="9298516" y="1194858"/>
              <a:ext cx="75802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C" sz="1100" b="0" i="0">
                  <a:latin typeface="Cambria Math" panose="02040503050406030204" pitchFamily="18" charset="0"/>
                </a:rPr>
                <a:t>𝑠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𝑥=√((∑▒𝑑_𝑥^2 )/𝑛 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260351</xdr:colOff>
      <xdr:row>6</xdr:row>
      <xdr:rowOff>66675</xdr:rowOff>
    </xdr:from>
    <xdr:ext cx="1318246" cy="5001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5"/>
            <xdr:cNvSpPr txBox="1"/>
          </xdr:nvSpPr>
          <xdr:spPr>
            <a:xfrm>
              <a:off x="10208684" y="1230842"/>
              <a:ext cx="1318246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289,06</m:t>
                            </m:r>
                          </m:num>
                          <m:den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17</m:t>
                            </m:r>
                          </m:den>
                        </m:f>
                      </m:e>
                    </m:rad>
                    <m:r>
                      <a:rPr lang="es-EC" sz="1100" b="0" i="1">
                        <a:latin typeface="Cambria Math" panose="02040503050406030204" pitchFamily="18" charset="0"/>
                      </a:rPr>
                      <m:t>=4,12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6" name="CuadroTexto 5"/>
            <xdr:cNvSpPr txBox="1"/>
          </xdr:nvSpPr>
          <xdr:spPr>
            <a:xfrm>
              <a:off x="10208684" y="1230842"/>
              <a:ext cx="1318246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C" sz="1100" b="0" i="0">
                  <a:latin typeface="Cambria Math" panose="02040503050406030204" pitchFamily="18" charset="0"/>
                </a:rPr>
                <a:t>𝑠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𝑥=√(289,06/17)=4,12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369093</xdr:colOff>
      <xdr:row>17</xdr:row>
      <xdr:rowOff>11906</xdr:rowOff>
    </xdr:from>
    <xdr:ext cx="792718" cy="5001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6"/>
            <xdr:cNvSpPr txBox="1"/>
          </xdr:nvSpPr>
          <xdr:spPr>
            <a:xfrm>
              <a:off x="9108281" y="3274219"/>
              <a:ext cx="79271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Sup>
                                  <m:sSubSupPr>
                                    <m:ctrlP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  <m:sub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sub>
                                  <m:sup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nary>
                          </m:num>
                          <m:den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7" name="CuadroTexto 6"/>
            <xdr:cNvSpPr txBox="1"/>
          </xdr:nvSpPr>
          <xdr:spPr>
            <a:xfrm>
              <a:off x="9108281" y="3274219"/>
              <a:ext cx="79271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C" sz="1100" b="0" i="0">
                  <a:latin typeface="Cambria Math" panose="02040503050406030204" pitchFamily="18" charset="0"/>
                </a:rPr>
                <a:t>𝑠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𝑦=√((∑▒𝑑_𝑦^2 )/𝑛 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170392</xdr:colOff>
      <xdr:row>16</xdr:row>
      <xdr:rowOff>170392</xdr:rowOff>
    </xdr:from>
    <xdr:ext cx="1322350" cy="5001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uadroTexto 7"/>
            <xdr:cNvSpPr txBox="1"/>
          </xdr:nvSpPr>
          <xdr:spPr>
            <a:xfrm>
              <a:off x="10118725" y="3239559"/>
              <a:ext cx="1322350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216,94</m:t>
                            </m:r>
                          </m:num>
                          <m:den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17</m:t>
                            </m:r>
                          </m:den>
                        </m:f>
                      </m:e>
                    </m:rad>
                    <m:r>
                      <a:rPr lang="es-EC" sz="1100" b="0" i="1">
                        <a:latin typeface="Cambria Math" panose="02040503050406030204" pitchFamily="18" charset="0"/>
                      </a:rPr>
                      <m:t>=3,57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8" name="CuadroTexto 7"/>
            <xdr:cNvSpPr txBox="1"/>
          </xdr:nvSpPr>
          <xdr:spPr>
            <a:xfrm>
              <a:off x="10118725" y="3239559"/>
              <a:ext cx="1322350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C" sz="1100" b="0" i="0">
                  <a:latin typeface="Cambria Math" panose="02040503050406030204" pitchFamily="18" charset="0"/>
                </a:rPr>
                <a:t>𝑠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𝑦=√(216,94/17)=3,57</a:t>
              </a:r>
              <a:endParaRPr lang="en-US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238125</xdr:colOff>
          <xdr:row>74</xdr:row>
          <xdr:rowOff>28575</xdr:rowOff>
        </xdr:from>
        <xdr:to>
          <xdr:col>13</xdr:col>
          <xdr:colOff>57150</xdr:colOff>
          <xdr:row>77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14287</xdr:colOff>
      <xdr:row>0</xdr:row>
      <xdr:rowOff>176212</xdr:rowOff>
    </xdr:from>
    <xdr:ext cx="752578" cy="36715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/>
            <xdr:cNvSpPr txBox="1"/>
          </xdr:nvSpPr>
          <xdr:spPr>
            <a:xfrm>
              <a:off x="10825162" y="176212"/>
              <a:ext cx="752578" cy="3671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acc>
                          <m:accPr>
                            <m:chr m:val="̅"/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</m:acc>
                      </m:num>
                      <m:den>
                        <m:sSub>
                          <m:sSub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C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" name="CuadroTexto 3"/>
            <xdr:cNvSpPr txBox="1"/>
          </xdr:nvSpPr>
          <xdr:spPr>
            <a:xfrm>
              <a:off x="10825162" y="176212"/>
              <a:ext cx="752578" cy="3671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𝑍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𝑥=(𝑋− 𝑋 ̅)/</a:t>
              </a:r>
              <a:r>
                <a:rPr lang="es-EC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EC" sz="1100" b="0" i="0">
                  <a:latin typeface="Cambria Math" panose="02040503050406030204" pitchFamily="18" charset="0"/>
                </a:rPr>
                <a:t>𝑥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18</xdr:col>
      <xdr:colOff>161925</xdr:colOff>
      <xdr:row>3</xdr:row>
      <xdr:rowOff>80963</xdr:rowOff>
    </xdr:from>
    <xdr:ext cx="528030" cy="32611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uadroTexto 8"/>
            <xdr:cNvSpPr txBox="1"/>
          </xdr:nvSpPr>
          <xdr:spPr>
            <a:xfrm>
              <a:off x="9305925" y="676276"/>
              <a:ext cx="528030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</m:nary>
                      </m:num>
                      <m:den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9" name="CuadroTexto 8"/>
            <xdr:cNvSpPr txBox="1"/>
          </xdr:nvSpPr>
          <xdr:spPr>
            <a:xfrm>
              <a:off x="9305925" y="676276"/>
              <a:ext cx="528030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=(∑▒𝑋)/𝑛</a:t>
              </a:r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19</xdr:col>
      <xdr:colOff>204787</xdr:colOff>
      <xdr:row>0</xdr:row>
      <xdr:rowOff>185737</xdr:rowOff>
    </xdr:from>
    <xdr:ext cx="1030154" cy="33592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uadroTexto 10"/>
            <xdr:cNvSpPr txBox="1"/>
          </xdr:nvSpPr>
          <xdr:spPr>
            <a:xfrm>
              <a:off x="10153120" y="185737"/>
              <a:ext cx="1030154" cy="3359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20−13,24</m:t>
                        </m:r>
                      </m:num>
                      <m:den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4,12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11" name="CuadroTexto 10"/>
            <xdr:cNvSpPr txBox="1"/>
          </xdr:nvSpPr>
          <xdr:spPr>
            <a:xfrm>
              <a:off x="10153120" y="185737"/>
              <a:ext cx="1030154" cy="3359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𝑍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𝑥=(20−13,24)/4,12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323850</xdr:colOff>
      <xdr:row>3</xdr:row>
      <xdr:rowOff>11906</xdr:rowOff>
    </xdr:from>
    <xdr:ext cx="1069460" cy="3208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CuadroTexto 11"/>
            <xdr:cNvSpPr txBox="1"/>
          </xdr:nvSpPr>
          <xdr:spPr>
            <a:xfrm>
              <a:off x="10229850" y="607219"/>
              <a:ext cx="1069460" cy="320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225</m:t>
                        </m:r>
                      </m:num>
                      <m:den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17</m:t>
                        </m:r>
                      </m:den>
                    </m:f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=13,24</m:t>
                    </m:r>
                  </m:oMath>
                </m:oMathPara>
              </a14:m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12" name="CuadroTexto 11"/>
            <xdr:cNvSpPr txBox="1"/>
          </xdr:nvSpPr>
          <xdr:spPr>
            <a:xfrm>
              <a:off x="10229850" y="607219"/>
              <a:ext cx="1069460" cy="320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=225/17=13,24</a:t>
              </a:r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18</xdr:col>
      <xdr:colOff>14287</xdr:colOff>
      <xdr:row>11</xdr:row>
      <xdr:rowOff>176212</xdr:rowOff>
    </xdr:from>
    <xdr:ext cx="744755" cy="38696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CuadroTexto 16"/>
            <xdr:cNvSpPr txBox="1"/>
          </xdr:nvSpPr>
          <xdr:spPr>
            <a:xfrm>
              <a:off x="9158287" y="2283618"/>
              <a:ext cx="744755" cy="3869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𝑌</m:t>
                        </m:r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acc>
                          <m:accPr>
                            <m:chr m:val="̅"/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num>
                      <m:den>
                        <m:sSub>
                          <m:sSub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C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𝜎</m:t>
                            </m:r>
                          </m:e>
                          <m:sub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17" name="CuadroTexto 16"/>
            <xdr:cNvSpPr txBox="1"/>
          </xdr:nvSpPr>
          <xdr:spPr>
            <a:xfrm>
              <a:off x="9158287" y="2283618"/>
              <a:ext cx="744755" cy="3869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𝑍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𝑦=(𝑌− 𝑌 ̅)/</a:t>
              </a:r>
              <a:r>
                <a:rPr lang="es-EC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EC" sz="1100" b="0" i="0">
                  <a:latin typeface="Cambria Math" panose="02040503050406030204" pitchFamily="18" charset="0"/>
                </a:rPr>
                <a:t>𝑦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204787</xdr:colOff>
      <xdr:row>11</xdr:row>
      <xdr:rowOff>185737</xdr:rowOff>
    </xdr:from>
    <xdr:ext cx="1034257" cy="33592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9" name="CuadroTexto 18"/>
            <xdr:cNvSpPr txBox="1"/>
          </xdr:nvSpPr>
          <xdr:spPr>
            <a:xfrm>
              <a:off x="10153120" y="2302404"/>
              <a:ext cx="1034257" cy="3359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𝑍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18−13,94</m:t>
                        </m:r>
                      </m:num>
                      <m:den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3,57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19" name="CuadroTexto 18"/>
            <xdr:cNvSpPr txBox="1"/>
          </xdr:nvSpPr>
          <xdr:spPr>
            <a:xfrm>
              <a:off x="10153120" y="2302404"/>
              <a:ext cx="1034257" cy="3359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𝑍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𝑦=(18−13,94)/3,57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18</xdr:col>
      <xdr:colOff>0</xdr:colOff>
      <xdr:row>15</xdr:row>
      <xdr:rowOff>0</xdr:rowOff>
    </xdr:from>
    <xdr:ext cx="516103" cy="327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1" name="CuadroTexto 20"/>
            <xdr:cNvSpPr txBox="1"/>
          </xdr:nvSpPr>
          <xdr:spPr>
            <a:xfrm>
              <a:off x="9144000" y="2869406"/>
              <a:ext cx="516103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nary>
                      </m:num>
                      <m:den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21" name="CuadroTexto 20"/>
            <xdr:cNvSpPr txBox="1"/>
          </xdr:nvSpPr>
          <xdr:spPr>
            <a:xfrm>
              <a:off x="9144000" y="2869406"/>
              <a:ext cx="516103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=(∑▒𝑌)/𝑛</a:t>
              </a:r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19</xdr:col>
      <xdr:colOff>0</xdr:colOff>
      <xdr:row>15</xdr:row>
      <xdr:rowOff>0</xdr:rowOff>
    </xdr:from>
    <xdr:ext cx="1063496" cy="3173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2" name="CuadroTexto 21"/>
            <xdr:cNvSpPr txBox="1"/>
          </xdr:nvSpPr>
          <xdr:spPr>
            <a:xfrm>
              <a:off x="9906000" y="2869406"/>
              <a:ext cx="1063496" cy="317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237</m:t>
                        </m:r>
                      </m:num>
                      <m:den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17</m:t>
                        </m:r>
                      </m:den>
                    </m:f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=13,94</m:t>
                    </m:r>
                  </m:oMath>
                </m:oMathPara>
              </a14:m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22" name="CuadroTexto 21"/>
            <xdr:cNvSpPr txBox="1"/>
          </xdr:nvSpPr>
          <xdr:spPr>
            <a:xfrm>
              <a:off x="9906000" y="2869406"/>
              <a:ext cx="1063496" cy="317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=237/17=13,94</a:t>
              </a:r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18</xdr:col>
      <xdr:colOff>632221</xdr:colOff>
      <xdr:row>4</xdr:row>
      <xdr:rowOff>153326</xdr:rowOff>
    </xdr:from>
    <xdr:ext cx="1052852" cy="25468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/>
            <xdr:cNvSpPr txBox="1"/>
          </xdr:nvSpPr>
          <xdr:spPr>
            <a:xfrm>
              <a:off x="9818554" y="936493"/>
              <a:ext cx="1052852" cy="254685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s-EC" sz="16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s-EC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EC" sz="1600" b="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es-EC" sz="1600" b="0" i="1">
                        <a:latin typeface="Cambria Math" panose="02040503050406030204" pitchFamily="18" charset="0"/>
                      </a:rPr>
                      <m:t>−</m:t>
                    </m:r>
                    <m:acc>
                      <m:accPr>
                        <m:chr m:val="̅"/>
                        <m:ctrlPr>
                          <a:rPr lang="es-EC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6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1600"/>
            </a:p>
          </xdr:txBody>
        </xdr:sp>
      </mc:Choice>
      <mc:Fallback>
        <xdr:sp macro="" textlink="">
          <xdr:nvSpPr>
            <xdr:cNvPr id="5" name="CuadroTexto 4"/>
            <xdr:cNvSpPr txBox="1"/>
          </xdr:nvSpPr>
          <xdr:spPr>
            <a:xfrm>
              <a:off x="9818554" y="936493"/>
              <a:ext cx="1052852" cy="254685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600" b="0" i="0">
                  <a:latin typeface="Cambria Math" panose="02040503050406030204" pitchFamily="18" charset="0"/>
                </a:rPr>
                <a:t>𝑑</a:t>
              </a:r>
              <a:r>
                <a:rPr lang="en-US" sz="1600" b="0" i="0">
                  <a:latin typeface="Cambria Math" panose="02040503050406030204" pitchFamily="18" charset="0"/>
                </a:rPr>
                <a:t>_</a:t>
              </a:r>
              <a:r>
                <a:rPr lang="es-EC" sz="1600" b="0" i="0">
                  <a:latin typeface="Cambria Math" panose="02040503050406030204" pitchFamily="18" charset="0"/>
                </a:rPr>
                <a:t>𝑥=𝑋−𝑋 ̅</a:t>
              </a:r>
              <a:endParaRPr lang="en-US" sz="1600"/>
            </a:p>
          </xdr:txBody>
        </xdr:sp>
      </mc:Fallback>
    </mc:AlternateContent>
    <xdr:clientData/>
  </xdr:oneCellAnchor>
  <xdr:twoCellAnchor>
    <xdr:from>
      <xdr:col>11</xdr:col>
      <xdr:colOff>339725</xdr:colOff>
      <xdr:row>5</xdr:row>
      <xdr:rowOff>109009</xdr:rowOff>
    </xdr:from>
    <xdr:to>
      <xdr:col>16</xdr:col>
      <xdr:colOff>73025</xdr:colOff>
      <xdr:row>10</xdr:row>
      <xdr:rowOff>187325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4" name="Marcador de posición de texto 5"/>
            <xdr:cNvSpPr txBox="1">
              <a:spLocks/>
            </xdr:cNvSpPr>
          </xdr:nvSpPr>
          <xdr:spPr>
            <a:xfrm>
              <a:off x="5864225" y="1082676"/>
              <a:ext cx="2230967" cy="1030816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2800">
                  <a:solidFill>
                    <a:srgbClr val="00B050"/>
                  </a:solidFill>
                </a:rPr>
                <a:t>r</a:t>
              </a:r>
              <a14:m>
                <m:oMath xmlns:m="http://schemas.openxmlformats.org/officeDocument/2006/math">
                  <m:r>
                    <a:rPr lang="es-EC" sz="2800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EC" sz="280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EC" sz="2800" b="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12,03</m:t>
                      </m:r>
                    </m:num>
                    <m:den>
                      <m:r>
                        <a:rPr lang="es-EC" sz="2800" b="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17</m:t>
                      </m:r>
                    </m:den>
                  </m:f>
                </m:oMath>
              </a14:m>
              <a:r>
                <a:rPr lang="es-ES" sz="2800">
                  <a:solidFill>
                    <a:srgbClr val="00B050"/>
                  </a:solidFill>
                </a:rPr>
                <a:t>=0,71</a:t>
              </a:r>
            </a:p>
          </xdr:txBody>
        </xdr:sp>
      </mc:Choice>
      <mc:Fallback>
        <xdr:sp macro="" textlink="">
          <xdr:nvSpPr>
            <xdr:cNvPr id="24" name="Marcador de posición de texto 5"/>
            <xdr:cNvSpPr txBox="1">
              <a:spLocks/>
            </xdr:cNvSpPr>
          </xdr:nvSpPr>
          <xdr:spPr>
            <a:xfrm>
              <a:off x="5864225" y="1082676"/>
              <a:ext cx="2230967" cy="1030816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2800">
                  <a:solidFill>
                    <a:srgbClr val="00B050"/>
                  </a:solidFill>
                </a:rPr>
                <a:t>r</a:t>
              </a:r>
              <a:r>
                <a:rPr lang="es-EC" sz="2800" i="0">
                  <a:solidFill>
                    <a:srgbClr val="00B050"/>
                  </a:solidFill>
                  <a:latin typeface="Cambria Math" panose="02040503050406030204" pitchFamily="18" charset="0"/>
                </a:rPr>
                <a:t>=</a:t>
              </a:r>
              <a:r>
                <a:rPr lang="es-EC" sz="28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12,03/17</a:t>
              </a:r>
              <a:r>
                <a:rPr lang="es-ES" sz="2800">
                  <a:solidFill>
                    <a:srgbClr val="00B050"/>
                  </a:solidFill>
                </a:rPr>
                <a:t>=0,71</a:t>
              </a:r>
            </a:p>
          </xdr:txBody>
        </xdr:sp>
      </mc:Fallback>
    </mc:AlternateContent>
    <xdr:clientData/>
  </xdr:twoCellAnchor>
  <xdr:twoCellAnchor>
    <xdr:from>
      <xdr:col>9</xdr:col>
      <xdr:colOff>52917</xdr:colOff>
      <xdr:row>25</xdr:row>
      <xdr:rowOff>148168</xdr:rowOff>
    </xdr:from>
    <xdr:to>
      <xdr:col>11</xdr:col>
      <xdr:colOff>476251</xdr:colOff>
      <xdr:row>30</xdr:row>
      <xdr:rowOff>31751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5" name="Marcador de posición de texto 5"/>
            <xdr:cNvSpPr txBox="1">
              <a:spLocks/>
            </xdr:cNvSpPr>
          </xdr:nvSpPr>
          <xdr:spPr>
            <a:xfrm>
              <a:off x="4487334" y="5207001"/>
              <a:ext cx="1513417" cy="857250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b="1">
                  <a:solidFill>
                    <a:srgbClr val="00B050"/>
                  </a:solidFill>
                </a:rPr>
                <a:t>r</a:t>
              </a:r>
              <a14:m>
                <m:oMath xmlns:m="http://schemas.openxmlformats.org/officeDocument/2006/math">
                  <m:r>
                    <a:rPr lang="es-EC" b="1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EC" b="1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nary>
                        <m:naryPr>
                          <m:chr m:val="∑"/>
                          <m:subHide m:val="on"/>
                          <m:supHide m:val="on"/>
                          <m:ctrlPr>
                            <a:rPr lang="es-EC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</m:ctrlPr>
                        </m:naryPr>
                        <m:sub/>
                        <m:sup/>
                        <m:e>
                          <m:sSub>
                            <m:sSubPr>
                              <m:ctrlPr>
                                <a:rPr lang="es-EC" b="1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EC" b="1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𝒅</m:t>
                              </m:r>
                            </m:e>
                            <m:sub>
                              <m:r>
                                <a:rPr lang="es-EC" b="1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𝑿</m:t>
                              </m:r>
                            </m:sub>
                          </m:sSub>
                          <m:sSub>
                            <m:sSubPr>
                              <m:ctrlPr>
                                <a:rPr lang="es-EC" b="1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EC" b="1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𝒅</m:t>
                              </m:r>
                            </m:e>
                            <m:sub>
                              <m:r>
                                <a:rPr lang="es-EC" b="1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𝒀</m:t>
                              </m:r>
                            </m:sub>
                          </m:sSub>
                        </m:e>
                      </m:nary>
                    </m:num>
                    <m:den>
                      <m:rad>
                        <m:radPr>
                          <m:degHide m:val="on"/>
                          <m:ctrlPr>
                            <a:rPr lang="es-EC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nary>
                            <m:naryPr>
                              <m:chr m:val="∑"/>
                              <m:subHide m:val="on"/>
                              <m:supHide m:val="on"/>
                              <m:ctrlPr>
                                <a:rPr lang="es-EC" b="1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naryPr>
                            <m:sub/>
                            <m:sup/>
                            <m:e>
                              <m:sSubSup>
                                <m:sSubSupPr>
                                  <m:ctrlPr>
                                    <a:rPr lang="es-EC" b="1" i="1">
                                      <a:solidFill>
                                        <a:srgbClr val="00B050"/>
                                      </a:solidFill>
                                      <a:latin typeface="Cambria Math" panose="02040503050406030204" pitchFamily="18" charset="0"/>
                                    </a:rPr>
                                  </m:ctrlPr>
                                </m:sSubSupPr>
                                <m:e>
                                  <m:r>
                                    <a:rPr lang="es-EC" b="1" i="1">
                                      <a:solidFill>
                                        <a:srgbClr val="00B050"/>
                                      </a:solidFill>
                                      <a:latin typeface="Cambria Math" panose="02040503050406030204" pitchFamily="18" charset="0"/>
                                    </a:rPr>
                                    <m:t>𝒅</m:t>
                                  </m:r>
                                </m:e>
                                <m:sub>
                                  <m:r>
                                    <a:rPr lang="es-EC" b="1" i="1">
                                      <a:solidFill>
                                        <a:srgbClr val="00B050"/>
                                      </a:solidFill>
                                      <a:latin typeface="Cambria Math" panose="02040503050406030204" pitchFamily="18" charset="0"/>
                                    </a:rPr>
                                    <m:t>𝒙</m:t>
                                  </m:r>
                                </m:sub>
                                <m:sup>
                                  <m:r>
                                    <a:rPr lang="es-EC" b="1" i="1">
                                      <a:solidFill>
                                        <a:srgbClr val="00B050"/>
                                      </a:solidFill>
                                      <a:latin typeface="Cambria Math" panose="02040503050406030204" pitchFamily="18" charset="0"/>
                                    </a:rPr>
                                    <m:t>𝟐</m:t>
                                  </m:r>
                                </m:sup>
                              </m:sSubSup>
                            </m:e>
                          </m:nary>
                          <m:nary>
                            <m:naryPr>
                              <m:chr m:val="∑"/>
                              <m:subHide m:val="on"/>
                              <m:supHide m:val="on"/>
                              <m:ctrlPr>
                                <a:rPr lang="es-EC" b="1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naryPr>
                            <m:sub/>
                            <m:sup/>
                            <m:e>
                              <m:sSubSup>
                                <m:sSubSupPr>
                                  <m:ctrlPr>
                                    <a:rPr lang="es-EC" b="1" i="1">
                                      <a:solidFill>
                                        <a:srgbClr val="00B050"/>
                                      </a:solidFill>
                                      <a:latin typeface="Cambria Math" panose="02040503050406030204" pitchFamily="18" charset="0"/>
                                    </a:rPr>
                                  </m:ctrlPr>
                                </m:sSubSupPr>
                                <m:e>
                                  <m:r>
                                    <a:rPr lang="es-EC" b="1" i="1">
                                      <a:solidFill>
                                        <a:srgbClr val="00B050"/>
                                      </a:solidFill>
                                      <a:latin typeface="Cambria Math" panose="02040503050406030204" pitchFamily="18" charset="0"/>
                                    </a:rPr>
                                    <m:t>𝒅</m:t>
                                  </m:r>
                                </m:e>
                                <m:sub>
                                  <m:r>
                                    <a:rPr lang="es-EC" b="1" i="1">
                                      <a:solidFill>
                                        <a:srgbClr val="00B050"/>
                                      </a:solidFill>
                                      <a:latin typeface="Cambria Math" panose="02040503050406030204" pitchFamily="18" charset="0"/>
                                    </a:rPr>
                                    <m:t>𝒚</m:t>
                                  </m:r>
                                </m:sub>
                                <m:sup>
                                  <m:r>
                                    <a:rPr lang="es-EC" b="1" i="1">
                                      <a:solidFill>
                                        <a:srgbClr val="00B050"/>
                                      </a:solidFill>
                                      <a:latin typeface="Cambria Math" panose="02040503050406030204" pitchFamily="18" charset="0"/>
                                    </a:rPr>
                                    <m:t>𝟐</m:t>
                                  </m:r>
                                </m:sup>
                              </m:sSubSup>
                            </m:e>
                          </m:nary>
                        </m:e>
                      </m:rad>
                    </m:den>
                  </m:f>
                </m:oMath>
              </a14:m>
              <a:endParaRPr lang="es-ES" b="1">
                <a:solidFill>
                  <a:srgbClr val="00B050"/>
                </a:solidFill>
              </a:endParaRPr>
            </a:p>
          </xdr:txBody>
        </xdr:sp>
      </mc:Choice>
      <mc:Fallback>
        <xdr:sp macro="" textlink="">
          <xdr:nvSpPr>
            <xdr:cNvPr id="25" name="Marcador de posición de texto 5"/>
            <xdr:cNvSpPr txBox="1">
              <a:spLocks/>
            </xdr:cNvSpPr>
          </xdr:nvSpPr>
          <xdr:spPr>
            <a:xfrm>
              <a:off x="4487334" y="5207001"/>
              <a:ext cx="1513417" cy="857250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b="1">
                  <a:solidFill>
                    <a:srgbClr val="00B050"/>
                  </a:solidFill>
                </a:rPr>
                <a:t>r</a:t>
              </a:r>
              <a:r>
                <a:rPr lang="es-EC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=(∑▒〖𝒅_𝑿 𝒅_𝒀 〗)/√(∑▒𝒅_𝒙^𝟐  ∑▒𝒅_𝒚^𝟐 )</a:t>
              </a:r>
              <a:endParaRPr lang="es-ES" b="1">
                <a:solidFill>
                  <a:srgbClr val="00B050"/>
                </a:solidFill>
              </a:endParaRPr>
            </a:p>
          </xdr:txBody>
        </xdr:sp>
      </mc:Fallback>
    </mc:AlternateContent>
    <xdr:clientData/>
  </xdr:twoCellAnchor>
  <xdr:oneCellAnchor>
    <xdr:from>
      <xdr:col>16</xdr:col>
      <xdr:colOff>0</xdr:colOff>
      <xdr:row>26</xdr:row>
      <xdr:rowOff>0</xdr:rowOff>
    </xdr:from>
    <xdr:ext cx="1052852" cy="25468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6" name="CuadroTexto 25"/>
            <xdr:cNvSpPr txBox="1"/>
          </xdr:nvSpPr>
          <xdr:spPr>
            <a:xfrm>
              <a:off x="8022167" y="5259917"/>
              <a:ext cx="1052852" cy="254685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s-EC" sz="16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s-EC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EC" sz="1600" b="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es-EC" sz="1600" b="0" i="1">
                        <a:latin typeface="Cambria Math" panose="02040503050406030204" pitchFamily="18" charset="0"/>
                      </a:rPr>
                      <m:t>−</m:t>
                    </m:r>
                    <m:acc>
                      <m:accPr>
                        <m:chr m:val="̅"/>
                        <m:ctrlPr>
                          <a:rPr lang="es-EC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6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1600"/>
            </a:p>
          </xdr:txBody>
        </xdr:sp>
      </mc:Choice>
      <mc:Fallback>
        <xdr:sp macro="" textlink="">
          <xdr:nvSpPr>
            <xdr:cNvPr id="26" name="CuadroTexto 25"/>
            <xdr:cNvSpPr txBox="1"/>
          </xdr:nvSpPr>
          <xdr:spPr>
            <a:xfrm>
              <a:off x="8022167" y="5259917"/>
              <a:ext cx="1052852" cy="254685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600" b="0" i="0">
                  <a:latin typeface="Cambria Math" panose="02040503050406030204" pitchFamily="18" charset="0"/>
                </a:rPr>
                <a:t>𝑑</a:t>
              </a:r>
              <a:r>
                <a:rPr lang="en-US" sz="1600" b="0" i="0">
                  <a:latin typeface="Cambria Math" panose="02040503050406030204" pitchFamily="18" charset="0"/>
                </a:rPr>
                <a:t>_</a:t>
              </a:r>
              <a:r>
                <a:rPr lang="es-EC" sz="1600" b="0" i="0">
                  <a:latin typeface="Cambria Math" panose="02040503050406030204" pitchFamily="18" charset="0"/>
                </a:rPr>
                <a:t>𝑥=𝑋−𝑋 ̅</a:t>
              </a:r>
              <a:endParaRPr lang="en-US" sz="1600"/>
            </a:p>
          </xdr:txBody>
        </xdr:sp>
      </mc:Fallback>
    </mc:AlternateContent>
    <xdr:clientData/>
  </xdr:oneCellAnchor>
  <xdr:oneCellAnchor>
    <xdr:from>
      <xdr:col>16</xdr:col>
      <xdr:colOff>0</xdr:colOff>
      <xdr:row>28</xdr:row>
      <xdr:rowOff>0</xdr:rowOff>
    </xdr:from>
    <xdr:ext cx="528030" cy="32611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7" name="CuadroTexto 26"/>
            <xdr:cNvSpPr txBox="1"/>
          </xdr:nvSpPr>
          <xdr:spPr>
            <a:xfrm>
              <a:off x="8022167" y="5651500"/>
              <a:ext cx="528030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</m:nary>
                      </m:num>
                      <m:den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27" name="CuadroTexto 26"/>
            <xdr:cNvSpPr txBox="1"/>
          </xdr:nvSpPr>
          <xdr:spPr>
            <a:xfrm>
              <a:off x="8022167" y="5651500"/>
              <a:ext cx="528030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=(∑▒𝑋)/𝑛</a:t>
              </a:r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17</xdr:col>
      <xdr:colOff>0</xdr:colOff>
      <xdr:row>28</xdr:row>
      <xdr:rowOff>0</xdr:rowOff>
    </xdr:from>
    <xdr:ext cx="1069460" cy="3208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8" name="CuadroTexto 27"/>
            <xdr:cNvSpPr txBox="1"/>
          </xdr:nvSpPr>
          <xdr:spPr>
            <a:xfrm>
              <a:off x="8784167" y="5651500"/>
              <a:ext cx="1069460" cy="320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225</m:t>
                        </m:r>
                      </m:num>
                      <m:den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17</m:t>
                        </m:r>
                      </m:den>
                    </m:f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=13,24</m:t>
                    </m:r>
                  </m:oMath>
                </m:oMathPara>
              </a14:m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28" name="CuadroTexto 27"/>
            <xdr:cNvSpPr txBox="1"/>
          </xdr:nvSpPr>
          <xdr:spPr>
            <a:xfrm>
              <a:off x="8784167" y="5651500"/>
              <a:ext cx="1069460" cy="320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=225/17=13,24</a:t>
              </a:r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10584</xdr:colOff>
      <xdr:row>12</xdr:row>
      <xdr:rowOff>10583</xdr:rowOff>
    </xdr:from>
    <xdr:ext cx="179916" cy="1751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9" name="CuadroTexto 28"/>
            <xdr:cNvSpPr txBox="1"/>
          </xdr:nvSpPr>
          <xdr:spPr>
            <a:xfrm>
              <a:off x="6297084" y="2317750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29" name="CuadroTexto 28"/>
            <xdr:cNvSpPr txBox="1"/>
          </xdr:nvSpPr>
          <xdr:spPr>
            <a:xfrm>
              <a:off x="6297084" y="2317750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 ̅</a:t>
              </a:r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25400</xdr:colOff>
      <xdr:row>12</xdr:row>
      <xdr:rowOff>184150</xdr:rowOff>
    </xdr:from>
    <xdr:ext cx="179916" cy="1751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0" name="CuadroTexto 29"/>
            <xdr:cNvSpPr txBox="1"/>
          </xdr:nvSpPr>
          <xdr:spPr>
            <a:xfrm>
              <a:off x="6311900" y="2491317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</m:oMath>
                </m:oMathPara>
              </a14:m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30" name="CuadroTexto 29"/>
            <xdr:cNvSpPr txBox="1"/>
          </xdr:nvSpPr>
          <xdr:spPr>
            <a:xfrm>
              <a:off x="6311900" y="2491317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 ̅</a:t>
              </a:r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10584</xdr:colOff>
      <xdr:row>31</xdr:row>
      <xdr:rowOff>10583</xdr:rowOff>
    </xdr:from>
    <xdr:ext cx="179916" cy="1751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1" name="CuadroTexto 30"/>
            <xdr:cNvSpPr txBox="1"/>
          </xdr:nvSpPr>
          <xdr:spPr>
            <a:xfrm>
              <a:off x="6297084" y="2317750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31" name="CuadroTexto 30"/>
            <xdr:cNvSpPr txBox="1"/>
          </xdr:nvSpPr>
          <xdr:spPr>
            <a:xfrm>
              <a:off x="6297084" y="2317750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 ̅</a:t>
              </a:r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25400</xdr:colOff>
      <xdr:row>31</xdr:row>
      <xdr:rowOff>184150</xdr:rowOff>
    </xdr:from>
    <xdr:ext cx="179916" cy="1751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2" name="CuadroTexto 31"/>
            <xdr:cNvSpPr txBox="1"/>
          </xdr:nvSpPr>
          <xdr:spPr>
            <a:xfrm>
              <a:off x="6311900" y="2491317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</m:oMath>
                </m:oMathPara>
              </a14:m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32" name="CuadroTexto 31"/>
            <xdr:cNvSpPr txBox="1"/>
          </xdr:nvSpPr>
          <xdr:spPr>
            <a:xfrm>
              <a:off x="6311900" y="2491317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 ̅</a:t>
              </a:r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twoCellAnchor>
    <xdr:from>
      <xdr:col>9</xdr:col>
      <xdr:colOff>222250</xdr:colOff>
      <xdr:row>38</xdr:row>
      <xdr:rowOff>57151</xdr:rowOff>
    </xdr:from>
    <xdr:to>
      <xdr:col>15</xdr:col>
      <xdr:colOff>52916</xdr:colOff>
      <xdr:row>40</xdr:row>
      <xdr:rowOff>127000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3" name="Marcador de posición de texto 5"/>
            <xdr:cNvSpPr txBox="1">
              <a:spLocks/>
            </xdr:cNvSpPr>
          </xdr:nvSpPr>
          <xdr:spPr>
            <a:xfrm>
              <a:off x="4656667" y="7613651"/>
              <a:ext cx="2656416" cy="450849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1600" b="1">
                  <a:solidFill>
                    <a:srgbClr val="00B050"/>
                  </a:solidFill>
                </a:rPr>
                <a:t>r</a:t>
              </a:r>
              <a14:m>
                <m:oMath xmlns:m="http://schemas.openxmlformats.org/officeDocument/2006/math">
                  <m:r>
                    <a:rPr lang="es-EC" sz="1600" b="1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EC" sz="1600" b="1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EC" sz="1600" b="1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𝟏𝟕𝟕</m:t>
                      </m:r>
                      <m:r>
                        <a:rPr lang="es-EC" sz="1600" b="1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,</m:t>
                      </m:r>
                      <m:r>
                        <a:rPr lang="es-EC" sz="1600" b="1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𝟐𝟒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(</m:t>
                          </m:r>
                          <m: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𝟐𝟖𝟗</m:t>
                          </m:r>
                          <m: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,</m:t>
                          </m:r>
                          <m: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𝟎𝟔</m:t>
                          </m:r>
                          <m: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)(</m:t>
                          </m:r>
                          <m: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𝟐𝟏𝟔</m:t>
                          </m:r>
                          <m: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,</m:t>
                          </m:r>
                          <m: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𝟗𝟒</m:t>
                          </m:r>
                          <m:r>
                            <a:rPr lang="es-EC" sz="1600" b="1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)</m:t>
                          </m:r>
                        </m:e>
                      </m:rad>
                    </m:den>
                  </m:f>
                  <m:r>
                    <a:rPr lang="es-EC" sz="1600" b="1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=</m:t>
                  </m:r>
                  <m:r>
                    <a:rPr lang="es-EC" sz="1600" b="1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𝟎</m:t>
                  </m:r>
                  <m:r>
                    <a:rPr lang="es-EC" sz="1600" b="1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,</m:t>
                  </m:r>
                  <m:r>
                    <a:rPr lang="es-EC" sz="1600" b="1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𝟕𝟏</m:t>
                  </m:r>
                </m:oMath>
              </a14:m>
              <a:endParaRPr lang="es-ES" sz="1600" b="1">
                <a:solidFill>
                  <a:srgbClr val="00B050"/>
                </a:solidFill>
              </a:endParaRPr>
            </a:p>
          </xdr:txBody>
        </xdr:sp>
      </mc:Choice>
      <mc:Fallback>
        <xdr:sp macro="" textlink="">
          <xdr:nvSpPr>
            <xdr:cNvPr id="33" name="Marcador de posición de texto 5"/>
            <xdr:cNvSpPr txBox="1">
              <a:spLocks/>
            </xdr:cNvSpPr>
          </xdr:nvSpPr>
          <xdr:spPr>
            <a:xfrm>
              <a:off x="4656667" y="7613651"/>
              <a:ext cx="2656416" cy="450849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1600" b="1">
                  <a:solidFill>
                    <a:srgbClr val="00B050"/>
                  </a:solidFill>
                </a:rPr>
                <a:t>r</a:t>
              </a:r>
              <a:r>
                <a:rPr lang="es-EC" sz="1600" b="1" i="0">
                  <a:solidFill>
                    <a:srgbClr val="00B050"/>
                  </a:solidFill>
                  <a:latin typeface="Cambria Math" panose="02040503050406030204" pitchFamily="18" charset="0"/>
                </a:rPr>
                <a:t>=(𝟏𝟕𝟕,𝟐𝟒)/√((𝟐𝟖𝟗,𝟎𝟔)(𝟐𝟏𝟔,𝟗𝟒))=𝟎,𝟕𝟏</a:t>
              </a:r>
              <a:endParaRPr lang="es-ES" sz="1600" b="1">
                <a:solidFill>
                  <a:srgbClr val="00B050"/>
                </a:solidFill>
              </a:endParaRPr>
            </a:p>
          </xdr:txBody>
        </xdr:sp>
      </mc:Fallback>
    </mc:AlternateContent>
    <xdr:clientData/>
  </xdr:twoCellAnchor>
  <xdr:twoCellAnchor>
    <xdr:from>
      <xdr:col>9</xdr:col>
      <xdr:colOff>297579</xdr:colOff>
      <xdr:row>48</xdr:row>
      <xdr:rowOff>176806</xdr:rowOff>
    </xdr:from>
    <xdr:to>
      <xdr:col>13</xdr:col>
      <xdr:colOff>323727</xdr:colOff>
      <xdr:row>53</xdr:row>
      <xdr:rowOff>175559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4" name="Marcador de posición de texto 5"/>
            <xdr:cNvSpPr txBox="1">
              <a:spLocks/>
            </xdr:cNvSpPr>
          </xdr:nvSpPr>
          <xdr:spPr>
            <a:xfrm>
              <a:off x="4712697" y="9757835"/>
              <a:ext cx="2054412" cy="973665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3600">
                  <a:solidFill>
                    <a:srgbClr val="00B050"/>
                  </a:solidFill>
                </a:rPr>
                <a:t>r</a:t>
              </a:r>
              <a14:m>
                <m:oMath xmlns:m="http://schemas.openxmlformats.org/officeDocument/2006/math">
                  <m:r>
                    <a:rPr lang="es-EC" sz="3600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EC" sz="360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nary>
                        <m:naryPr>
                          <m:chr m:val="∑"/>
                          <m:subHide m:val="on"/>
                          <m:supHide m:val="on"/>
                          <m:ctrlPr>
                            <a:rPr lang="es-EC" sz="3600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</m:ctrlPr>
                        </m:naryPr>
                        <m:sub/>
                        <m:sup/>
                        <m:e>
                          <m:sSub>
                            <m:sSubPr>
                              <m:ctrlPr>
                                <a:rPr lang="es-EC" sz="360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EC" sz="3600" b="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𝑑</m:t>
                              </m:r>
                            </m:e>
                            <m:sub>
                              <m:r>
                                <a:rPr lang="es-EC" sz="3600" b="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𝑋</m:t>
                              </m:r>
                            </m:sub>
                          </m:sSub>
                          <m:sSub>
                            <m:sSubPr>
                              <m:ctrlPr>
                                <a:rPr lang="es-EC" sz="360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EC" sz="3600" b="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𝑑</m:t>
                              </m:r>
                            </m:e>
                            <m:sub>
                              <m:r>
                                <a:rPr lang="es-EC" sz="3600" b="0" i="1">
                                  <a:solidFill>
                                    <a:srgbClr val="00B050"/>
                                  </a:solidFill>
                                  <a:latin typeface="Cambria Math" panose="02040503050406030204" pitchFamily="18" charset="0"/>
                                </a:rPr>
                                <m:t>𝑌</m:t>
                              </m:r>
                            </m:sub>
                          </m:sSub>
                        </m:e>
                      </m:nary>
                    </m:num>
                    <m:den>
                      <m:r>
                        <a:rPr lang="es-EC" sz="3600" b="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𝑛</m:t>
                      </m:r>
                      <m:sSub>
                        <m:sSubPr>
                          <m:ctrlPr>
                            <a:rPr lang="es-EC" sz="3600" b="0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EC" sz="3600" b="0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𝜎</m:t>
                          </m:r>
                        </m:e>
                        <m:sub>
                          <m:r>
                            <a:rPr lang="es-EC" sz="3600" b="0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𝑥</m:t>
                          </m:r>
                        </m:sub>
                      </m:sSub>
                      <m:sSub>
                        <m:sSubPr>
                          <m:ctrlPr>
                            <a:rPr lang="es-EC" sz="3600" b="0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EC" sz="3600" b="0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𝜎</m:t>
                          </m:r>
                        </m:e>
                        <m:sub>
                          <m:r>
                            <a:rPr lang="es-EC" sz="3600" b="0" i="1">
                              <a:solidFill>
                                <a:srgbClr val="00B050"/>
                              </a:solidFill>
                              <a:latin typeface="Cambria Math" panose="02040503050406030204" pitchFamily="18" charset="0"/>
                            </a:rPr>
                            <m:t>𝑦</m:t>
                          </m:r>
                        </m:sub>
                      </m:sSub>
                    </m:den>
                  </m:f>
                </m:oMath>
              </a14:m>
              <a:endParaRPr lang="es-ES" sz="3600">
                <a:solidFill>
                  <a:srgbClr val="00B050"/>
                </a:solidFill>
              </a:endParaRPr>
            </a:p>
          </xdr:txBody>
        </xdr:sp>
      </mc:Choice>
      <mc:Fallback>
        <xdr:sp macro="" textlink="">
          <xdr:nvSpPr>
            <xdr:cNvPr id="34" name="Marcador de posición de texto 5"/>
            <xdr:cNvSpPr txBox="1">
              <a:spLocks/>
            </xdr:cNvSpPr>
          </xdr:nvSpPr>
          <xdr:spPr>
            <a:xfrm>
              <a:off x="4712697" y="9757835"/>
              <a:ext cx="2054412" cy="973665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3600">
                  <a:solidFill>
                    <a:srgbClr val="00B050"/>
                  </a:solidFill>
                </a:rPr>
                <a:t>r</a:t>
              </a:r>
              <a:r>
                <a:rPr lang="es-EC" sz="3600" i="0">
                  <a:solidFill>
                    <a:srgbClr val="00B050"/>
                  </a:solidFill>
                  <a:latin typeface="Cambria Math" panose="02040503050406030204" pitchFamily="18" charset="0"/>
                </a:rPr>
                <a:t>=(∑</a:t>
              </a:r>
              <a:r>
                <a:rPr lang="es-EC" sz="36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▒〖𝑑_𝑋 𝑑_𝑌 〗)/(𝑛</a:t>
              </a:r>
              <a:r>
                <a:rPr lang="es-EC" sz="3600" b="0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EC" sz="36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𝑥 </a:t>
              </a:r>
              <a:r>
                <a:rPr lang="es-EC" sz="3600" b="0" i="0">
                  <a:solidFill>
                    <a:srgbClr val="00B05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𝜎_</a:t>
              </a:r>
              <a:r>
                <a:rPr lang="es-EC" sz="36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𝑦 )</a:t>
              </a:r>
              <a:endParaRPr lang="es-ES" sz="3600">
                <a:solidFill>
                  <a:srgbClr val="00B050"/>
                </a:solidFill>
              </a:endParaRPr>
            </a:p>
          </xdr:txBody>
        </xdr:sp>
      </mc:Fallback>
    </mc:AlternateContent>
    <xdr:clientData/>
  </xdr:twoCellAnchor>
  <xdr:oneCellAnchor>
    <xdr:from>
      <xdr:col>15</xdr:col>
      <xdr:colOff>0</xdr:colOff>
      <xdr:row>57</xdr:row>
      <xdr:rowOff>0</xdr:rowOff>
    </xdr:from>
    <xdr:ext cx="758028" cy="5001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5" name="CuadroTexto 34"/>
            <xdr:cNvSpPr txBox="1"/>
          </xdr:nvSpPr>
          <xdr:spPr>
            <a:xfrm>
              <a:off x="7260167" y="11101917"/>
              <a:ext cx="75802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Sup>
                                  <m:sSubSupPr>
                                    <m:ctrlP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  <m:sub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sub>
                                  <m:sup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nary>
                          </m:num>
                          <m:den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5" name="CuadroTexto 34"/>
            <xdr:cNvSpPr txBox="1"/>
          </xdr:nvSpPr>
          <xdr:spPr>
            <a:xfrm>
              <a:off x="7260167" y="11101917"/>
              <a:ext cx="75802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C" sz="1100" b="0" i="0">
                  <a:latin typeface="Cambria Math" panose="02040503050406030204" pitchFamily="18" charset="0"/>
                </a:rPr>
                <a:t>𝑠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𝑥=√((∑▒𝑑_𝑥^2 )/𝑛 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16</xdr:col>
      <xdr:colOff>148168</xdr:colOff>
      <xdr:row>57</xdr:row>
      <xdr:rowOff>35984</xdr:rowOff>
    </xdr:from>
    <xdr:ext cx="1318246" cy="5001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6" name="CuadroTexto 35"/>
            <xdr:cNvSpPr txBox="1"/>
          </xdr:nvSpPr>
          <xdr:spPr>
            <a:xfrm>
              <a:off x="8170335" y="11137901"/>
              <a:ext cx="1318246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289,06</m:t>
                            </m:r>
                          </m:num>
                          <m:den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17</m:t>
                            </m:r>
                          </m:den>
                        </m:f>
                      </m:e>
                    </m:rad>
                    <m:r>
                      <a:rPr lang="es-EC" sz="1100" b="0" i="1">
                        <a:latin typeface="Cambria Math" panose="02040503050406030204" pitchFamily="18" charset="0"/>
                      </a:rPr>
                      <m:t>=4,12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6" name="CuadroTexto 35"/>
            <xdr:cNvSpPr txBox="1"/>
          </xdr:nvSpPr>
          <xdr:spPr>
            <a:xfrm>
              <a:off x="8170335" y="11137901"/>
              <a:ext cx="1318246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C" sz="1100" b="0" i="0">
                  <a:latin typeface="Cambria Math" panose="02040503050406030204" pitchFamily="18" charset="0"/>
                </a:rPr>
                <a:t>𝑠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𝑥=√(289,06/17)=4,12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15</xdr:col>
      <xdr:colOff>0</xdr:colOff>
      <xdr:row>60</xdr:row>
      <xdr:rowOff>0</xdr:rowOff>
    </xdr:from>
    <xdr:ext cx="1052852" cy="25468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7" name="CuadroTexto 36"/>
            <xdr:cNvSpPr txBox="1"/>
          </xdr:nvSpPr>
          <xdr:spPr>
            <a:xfrm>
              <a:off x="7260167" y="11673417"/>
              <a:ext cx="1052852" cy="254685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6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6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b>
                        <m:r>
                          <a:rPr lang="es-EC" sz="16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s-EC" sz="16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EC" sz="1600" b="0" i="1">
                        <a:latin typeface="Cambria Math" panose="02040503050406030204" pitchFamily="18" charset="0"/>
                      </a:rPr>
                      <m:t>𝑋</m:t>
                    </m:r>
                    <m:r>
                      <a:rPr lang="es-EC" sz="1600" b="0" i="1">
                        <a:latin typeface="Cambria Math" panose="02040503050406030204" pitchFamily="18" charset="0"/>
                      </a:rPr>
                      <m:t>−</m:t>
                    </m:r>
                    <m:acc>
                      <m:accPr>
                        <m:chr m:val="̅"/>
                        <m:ctrlPr>
                          <a:rPr lang="es-EC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6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1600"/>
            </a:p>
          </xdr:txBody>
        </xdr:sp>
      </mc:Choice>
      <mc:Fallback>
        <xdr:sp macro="" textlink="">
          <xdr:nvSpPr>
            <xdr:cNvPr id="37" name="CuadroTexto 36"/>
            <xdr:cNvSpPr txBox="1"/>
          </xdr:nvSpPr>
          <xdr:spPr>
            <a:xfrm>
              <a:off x="7260167" y="11673417"/>
              <a:ext cx="1052852" cy="254685"/>
            </a:xfrm>
            <a:prstGeom prst="rect">
              <a:avLst/>
            </a:prstGeom>
            <a:solidFill>
              <a:schemeClr val="accent2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600" b="0" i="0">
                  <a:latin typeface="Cambria Math" panose="02040503050406030204" pitchFamily="18" charset="0"/>
                </a:rPr>
                <a:t>𝑑</a:t>
              </a:r>
              <a:r>
                <a:rPr lang="en-US" sz="1600" b="0" i="0">
                  <a:latin typeface="Cambria Math" panose="02040503050406030204" pitchFamily="18" charset="0"/>
                </a:rPr>
                <a:t>_</a:t>
              </a:r>
              <a:r>
                <a:rPr lang="es-EC" sz="1600" b="0" i="0">
                  <a:latin typeface="Cambria Math" panose="02040503050406030204" pitchFamily="18" charset="0"/>
                </a:rPr>
                <a:t>𝑥=𝑋−𝑋 ̅</a:t>
              </a:r>
              <a:endParaRPr lang="en-US" sz="1600"/>
            </a:p>
          </xdr:txBody>
        </xdr:sp>
      </mc:Fallback>
    </mc:AlternateContent>
    <xdr:clientData/>
  </xdr:oneCellAnchor>
  <xdr:oneCellAnchor>
    <xdr:from>
      <xdr:col>15</xdr:col>
      <xdr:colOff>21167</xdr:colOff>
      <xdr:row>61</xdr:row>
      <xdr:rowOff>158750</xdr:rowOff>
    </xdr:from>
    <xdr:ext cx="528030" cy="32611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1" name="CuadroTexto 40"/>
            <xdr:cNvSpPr txBox="1"/>
          </xdr:nvSpPr>
          <xdr:spPr>
            <a:xfrm>
              <a:off x="7080250" y="12213167"/>
              <a:ext cx="528030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solidFill>
                                  <a:schemeClr val="accent2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</m:nary>
                      </m:num>
                      <m:den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41" name="CuadroTexto 40"/>
            <xdr:cNvSpPr txBox="1"/>
          </xdr:nvSpPr>
          <xdr:spPr>
            <a:xfrm>
              <a:off x="7080250" y="12213167"/>
              <a:ext cx="528030" cy="3261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=(∑▒𝑋)/𝑛</a:t>
              </a:r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15</xdr:col>
      <xdr:colOff>740833</xdr:colOff>
      <xdr:row>61</xdr:row>
      <xdr:rowOff>158749</xdr:rowOff>
    </xdr:from>
    <xdr:ext cx="1069460" cy="3208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2" name="CuadroTexto 41"/>
            <xdr:cNvSpPr txBox="1"/>
          </xdr:nvSpPr>
          <xdr:spPr>
            <a:xfrm>
              <a:off x="7799916" y="12213166"/>
              <a:ext cx="1069460" cy="320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225</m:t>
                        </m:r>
                      </m:num>
                      <m:den>
                        <m:r>
                          <a:rPr lang="es-EC" sz="1100" b="0" i="1">
                            <a:solidFill>
                              <a:schemeClr val="accent2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17</m:t>
                        </m:r>
                      </m:den>
                    </m:f>
                    <m:r>
                      <a:rPr lang="es-EC" sz="1100" b="0" i="1">
                        <a:solidFill>
                          <a:schemeClr val="accent2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=13,24</m:t>
                    </m:r>
                  </m:oMath>
                </m:oMathPara>
              </a14:m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42" name="CuadroTexto 41"/>
            <xdr:cNvSpPr txBox="1"/>
          </xdr:nvSpPr>
          <xdr:spPr>
            <a:xfrm>
              <a:off x="7799916" y="12213166"/>
              <a:ext cx="1069460" cy="320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2">
                      <a:lumMod val="75000"/>
                    </a:schemeClr>
                  </a:solidFill>
                  <a:latin typeface="Cambria Math" panose="02040503050406030204" pitchFamily="18" charset="0"/>
                </a:rPr>
                <a:t>=225/17=13,24</a:t>
              </a:r>
              <a:endParaRPr lang="en-US" sz="1100">
                <a:solidFill>
                  <a:schemeClr val="accent2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11</xdr:col>
      <xdr:colOff>10584</xdr:colOff>
      <xdr:row>63</xdr:row>
      <xdr:rowOff>10583</xdr:rowOff>
    </xdr:from>
    <xdr:ext cx="179916" cy="1751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5" name="CuadroTexto 44"/>
            <xdr:cNvSpPr txBox="1"/>
          </xdr:nvSpPr>
          <xdr:spPr>
            <a:xfrm>
              <a:off x="4953001" y="6233583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45" name="CuadroTexto 44"/>
            <xdr:cNvSpPr txBox="1"/>
          </xdr:nvSpPr>
          <xdr:spPr>
            <a:xfrm>
              <a:off x="4953001" y="6233583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𝑋</a:t>
              </a:r>
              <a:r>
                <a:rPr lang="en-US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 ̅</a:t>
              </a:r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11</xdr:col>
      <xdr:colOff>25400</xdr:colOff>
      <xdr:row>63</xdr:row>
      <xdr:rowOff>184150</xdr:rowOff>
    </xdr:from>
    <xdr:ext cx="179916" cy="1751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" name="CuadroTexto 45"/>
            <xdr:cNvSpPr txBox="1"/>
          </xdr:nvSpPr>
          <xdr:spPr>
            <a:xfrm>
              <a:off x="4967817" y="6407150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ysClr val="windowText" lastClr="000000"/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</m:oMath>
                </m:oMathPara>
              </a14:m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Choice>
      <mc:Fallback>
        <xdr:sp macro="" textlink="">
          <xdr:nvSpPr>
            <xdr:cNvPr id="46" name="CuadroTexto 45"/>
            <xdr:cNvSpPr txBox="1"/>
          </xdr:nvSpPr>
          <xdr:spPr>
            <a:xfrm>
              <a:off x="4967817" y="6407150"/>
              <a:ext cx="179916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 ̅</a:t>
              </a:r>
              <a:endParaRPr lang="en-US" sz="1100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582005</xdr:colOff>
      <xdr:row>63</xdr:row>
      <xdr:rowOff>157583</xdr:rowOff>
    </xdr:from>
    <xdr:ext cx="792718" cy="5001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7" name="CuadroTexto 46"/>
            <xdr:cNvSpPr txBox="1"/>
          </xdr:nvSpPr>
          <xdr:spPr>
            <a:xfrm>
              <a:off x="7619299" y="12618524"/>
              <a:ext cx="79271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Sup>
                                  <m:sSubSupPr>
                                    <m:ctrlP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SupPr>
                                  <m:e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  <m:sub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sub>
                                  <m:sup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bSup>
                              </m:e>
                            </m:nary>
                          </m:num>
                          <m:den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7" name="CuadroTexto 46"/>
            <xdr:cNvSpPr txBox="1"/>
          </xdr:nvSpPr>
          <xdr:spPr>
            <a:xfrm>
              <a:off x="7619299" y="12618524"/>
              <a:ext cx="79271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C" sz="1100" b="0" i="0">
                  <a:latin typeface="Cambria Math" panose="02040503050406030204" pitchFamily="18" charset="0"/>
                </a:rPr>
                <a:t>𝑠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𝑦=√((∑▒𝑑_𝑦^2 )/𝑛 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16</xdr:col>
      <xdr:colOff>159186</xdr:colOff>
      <xdr:row>64</xdr:row>
      <xdr:rowOff>13509</xdr:rowOff>
    </xdr:from>
    <xdr:ext cx="1322350" cy="5001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8" name="CuadroTexto 47"/>
            <xdr:cNvSpPr txBox="1"/>
          </xdr:nvSpPr>
          <xdr:spPr>
            <a:xfrm>
              <a:off x="8552392" y="12664950"/>
              <a:ext cx="1322350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s-EC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216,94</m:t>
                            </m:r>
                          </m:num>
                          <m:den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17</m:t>
                            </m:r>
                          </m:den>
                        </m:f>
                      </m:e>
                    </m:rad>
                    <m:r>
                      <a:rPr lang="es-EC" sz="1100" b="0" i="1">
                        <a:latin typeface="Cambria Math" panose="02040503050406030204" pitchFamily="18" charset="0"/>
                      </a:rPr>
                      <m:t>=3,57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8" name="CuadroTexto 47"/>
            <xdr:cNvSpPr txBox="1"/>
          </xdr:nvSpPr>
          <xdr:spPr>
            <a:xfrm>
              <a:off x="8552392" y="12664950"/>
              <a:ext cx="1322350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C" sz="1100" b="0" i="0">
                  <a:latin typeface="Cambria Math" panose="02040503050406030204" pitchFamily="18" charset="0"/>
                </a:rPr>
                <a:t>𝑠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C" sz="1100" b="0" i="0">
                  <a:latin typeface="Cambria Math" panose="02040503050406030204" pitchFamily="18" charset="0"/>
                </a:rPr>
                <a:t>𝑦=√(216,94/17)=3,57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16</xdr:col>
      <xdr:colOff>0</xdr:colOff>
      <xdr:row>36</xdr:row>
      <xdr:rowOff>0</xdr:rowOff>
    </xdr:from>
    <xdr:ext cx="516103" cy="327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1" name="CuadroTexto 50"/>
            <xdr:cNvSpPr txBox="1"/>
          </xdr:nvSpPr>
          <xdr:spPr>
            <a:xfrm>
              <a:off x="8964706" y="2935941"/>
              <a:ext cx="516103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nary>
                      </m:num>
                      <m:den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51" name="CuadroTexto 50"/>
            <xdr:cNvSpPr txBox="1"/>
          </xdr:nvSpPr>
          <xdr:spPr>
            <a:xfrm>
              <a:off x="8964706" y="2935941"/>
              <a:ext cx="516103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=(∑▒𝑌)/𝑛</a:t>
              </a:r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17</xdr:col>
      <xdr:colOff>0</xdr:colOff>
      <xdr:row>36</xdr:row>
      <xdr:rowOff>0</xdr:rowOff>
    </xdr:from>
    <xdr:ext cx="1063496" cy="3173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2" name="CuadroTexto 51"/>
            <xdr:cNvSpPr txBox="1"/>
          </xdr:nvSpPr>
          <xdr:spPr>
            <a:xfrm>
              <a:off x="9726706" y="2935941"/>
              <a:ext cx="1063496" cy="317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237</m:t>
                        </m:r>
                      </m:num>
                      <m:den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17</m:t>
                        </m:r>
                      </m:den>
                    </m:f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=13,94</m:t>
                    </m:r>
                  </m:oMath>
                </m:oMathPara>
              </a14:m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52" name="CuadroTexto 51"/>
            <xdr:cNvSpPr txBox="1"/>
          </xdr:nvSpPr>
          <xdr:spPr>
            <a:xfrm>
              <a:off x="9726706" y="2935941"/>
              <a:ext cx="1063496" cy="317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=237/17=13,94</a:t>
              </a:r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15</xdr:col>
      <xdr:colOff>0</xdr:colOff>
      <xdr:row>68</xdr:row>
      <xdr:rowOff>0</xdr:rowOff>
    </xdr:from>
    <xdr:ext cx="516103" cy="32720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3" name="CuadroTexto 52"/>
            <xdr:cNvSpPr txBox="1"/>
          </xdr:nvSpPr>
          <xdr:spPr>
            <a:xfrm>
              <a:off x="8393206" y="7194176"/>
              <a:ext cx="516103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solidFill>
                                  <a:schemeClr val="accent6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nary>
                      </m:num>
                      <m:den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53" name="CuadroTexto 52"/>
            <xdr:cNvSpPr txBox="1"/>
          </xdr:nvSpPr>
          <xdr:spPr>
            <a:xfrm>
              <a:off x="8393206" y="7194176"/>
              <a:ext cx="516103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=(∑▒𝑌)/𝑛</a:t>
              </a:r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oneCellAnchor>
    <xdr:from>
      <xdr:col>16</xdr:col>
      <xdr:colOff>0</xdr:colOff>
      <xdr:row>68</xdr:row>
      <xdr:rowOff>0</xdr:rowOff>
    </xdr:from>
    <xdr:ext cx="1063496" cy="3173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4" name="CuadroTexto 53"/>
            <xdr:cNvSpPr txBox="1"/>
          </xdr:nvSpPr>
          <xdr:spPr>
            <a:xfrm>
              <a:off x="9155206" y="7194176"/>
              <a:ext cx="1063496" cy="317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110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</m:acc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237</m:t>
                        </m:r>
                      </m:num>
                      <m:den>
                        <m:r>
                          <a:rPr lang="es-EC" sz="11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17</m:t>
                        </m:r>
                      </m:den>
                    </m:f>
                    <m:r>
                      <a:rPr lang="es-EC" sz="1100" b="0" i="1">
                        <a:solidFill>
                          <a:schemeClr val="accent6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=13,94</m:t>
                    </m:r>
                  </m:oMath>
                </m:oMathPara>
              </a14:m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Choice>
      <mc:Fallback>
        <xdr:sp macro="" textlink="">
          <xdr:nvSpPr>
            <xdr:cNvPr id="54" name="CuadroTexto 53"/>
            <xdr:cNvSpPr txBox="1"/>
          </xdr:nvSpPr>
          <xdr:spPr>
            <a:xfrm>
              <a:off x="9155206" y="7194176"/>
              <a:ext cx="1063496" cy="317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 ̅</a:t>
              </a:r>
              <a:r>
                <a:rPr lang="es-EC" sz="11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=237/17=13,94</a:t>
              </a:r>
              <a:endParaRPr lang="en-US" sz="1100">
                <a:solidFill>
                  <a:schemeClr val="accent6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  <xdr:twoCellAnchor>
    <xdr:from>
      <xdr:col>14</xdr:col>
      <xdr:colOff>0</xdr:colOff>
      <xdr:row>49</xdr:row>
      <xdr:rowOff>1</xdr:rowOff>
    </xdr:from>
    <xdr:to>
      <xdr:col>18</xdr:col>
      <xdr:colOff>403411</xdr:colOff>
      <xdr:row>53</xdr:row>
      <xdr:rowOff>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5" name="Marcador de posición de texto 5"/>
            <xdr:cNvSpPr txBox="1">
              <a:spLocks/>
            </xdr:cNvSpPr>
          </xdr:nvSpPr>
          <xdr:spPr>
            <a:xfrm>
              <a:off x="7037294" y="9782736"/>
              <a:ext cx="2924735" cy="773206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2400">
                  <a:solidFill>
                    <a:srgbClr val="00B050"/>
                  </a:solidFill>
                </a:rPr>
                <a:t>r</a:t>
              </a:r>
              <a14:m>
                <m:oMath xmlns:m="http://schemas.openxmlformats.org/officeDocument/2006/math">
                  <m:r>
                    <a:rPr lang="es-EC" sz="2400" i="1">
                      <a:solidFill>
                        <a:srgbClr val="00B050"/>
                      </a:solidFill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EC" sz="240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EC" sz="240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1</m:t>
                      </m:r>
                      <m:r>
                        <a:rPr lang="es-EC" sz="2400" b="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77,24</m:t>
                      </m:r>
                    </m:num>
                    <m:den>
                      <m:r>
                        <a:rPr lang="es-EC" sz="2400" b="0" i="1">
                          <a:solidFill>
                            <a:srgbClr val="00B050"/>
                          </a:solidFill>
                          <a:latin typeface="Cambria Math" panose="02040503050406030204" pitchFamily="18" charset="0"/>
                        </a:rPr>
                        <m:t>17(4,12)(3,57)</m:t>
                      </m:r>
                    </m:den>
                  </m:f>
                </m:oMath>
              </a14:m>
              <a:r>
                <a:rPr lang="es-ES" sz="2400">
                  <a:solidFill>
                    <a:srgbClr val="00B050"/>
                  </a:solidFill>
                </a:rPr>
                <a:t> =0,71</a:t>
              </a:r>
            </a:p>
          </xdr:txBody>
        </xdr:sp>
      </mc:Choice>
      <mc:Fallback>
        <xdr:sp macro="" textlink="">
          <xdr:nvSpPr>
            <xdr:cNvPr id="55" name="Marcador de posición de texto 5"/>
            <xdr:cNvSpPr txBox="1">
              <a:spLocks/>
            </xdr:cNvSpPr>
          </xdr:nvSpPr>
          <xdr:spPr>
            <a:xfrm>
              <a:off x="7037294" y="9782736"/>
              <a:ext cx="2924735" cy="773206"/>
            </a:xfrm>
            <a:prstGeom prst="rect">
              <a:avLst/>
            </a:prstGeom>
          </xdr:spPr>
          <xdr:txBody>
            <a:bodyPr wrap="square" rtlCol="0"/>
            <a:lstStyle>
              <a:defPPr rtl="0"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>
                <a:buNone/>
              </a:pPr>
              <a:r>
                <a:rPr lang="es-EC" sz="2400">
                  <a:solidFill>
                    <a:srgbClr val="00B050"/>
                  </a:solidFill>
                </a:rPr>
                <a:t>r</a:t>
              </a:r>
              <a:r>
                <a:rPr lang="es-EC" sz="2400" i="0">
                  <a:solidFill>
                    <a:srgbClr val="00B050"/>
                  </a:solidFill>
                  <a:latin typeface="Cambria Math" panose="02040503050406030204" pitchFamily="18" charset="0"/>
                </a:rPr>
                <a:t>=1</a:t>
              </a:r>
              <a:r>
                <a:rPr lang="es-EC" sz="2400" b="0" i="0">
                  <a:solidFill>
                    <a:srgbClr val="00B050"/>
                  </a:solidFill>
                  <a:latin typeface="Cambria Math" panose="02040503050406030204" pitchFamily="18" charset="0"/>
                </a:rPr>
                <a:t>77,24/(17(4,12)(3,57))</a:t>
              </a:r>
              <a:r>
                <a:rPr lang="es-ES" sz="2400">
                  <a:solidFill>
                    <a:srgbClr val="00B050"/>
                  </a:solidFill>
                </a:rPr>
                <a:t> =0,71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</xdr:row>
          <xdr:rowOff>142875</xdr:rowOff>
        </xdr:from>
        <xdr:to>
          <xdr:col>8</xdr:col>
          <xdr:colOff>228600</xdr:colOff>
          <xdr:row>9</xdr:row>
          <xdr:rowOff>9525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742950</xdr:colOff>
      <xdr:row>12</xdr:row>
      <xdr:rowOff>85725</xdr:rowOff>
    </xdr:from>
    <xdr:ext cx="1656607" cy="3801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4552950" y="2552700"/>
              <a:ext cx="1656607" cy="38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C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C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nary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p>
                              <m:sSupPr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e>
                              <m:sup>
                                <m: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 − 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e>
                            </m:nary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  <m:t>𝑋𝑌</m:t>
                                </m:r>
                              </m:e>
                            </m:nary>
                          </m:e>
                        </m:nary>
                      </m:num>
                      <m:den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p>
                              <m:sSupPr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e>
                              <m:sup>
                                <m: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sSup>
                          <m:sSup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subHide m:val="on"/>
                                    <m:supHide m:val="on"/>
                                    <m:ctrlP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𝑋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4552950" y="2552700"/>
              <a:ext cx="1656607" cy="38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𝑎=  (∑▒𝑌 ∑▒〖𝑋^2  − ∑▒𝑋  ∑▒𝑋𝑌〗)/(𝑛∑▒𝑋^2 − (∑▒𝑋)^2 )</a:t>
              </a:r>
              <a:endParaRPr lang="en-US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</xdr:row>
          <xdr:rowOff>0</xdr:rowOff>
        </xdr:from>
        <xdr:to>
          <xdr:col>12</xdr:col>
          <xdr:colOff>38100</xdr:colOff>
          <xdr:row>9</xdr:row>
          <xdr:rowOff>66675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752475</xdr:colOff>
      <xdr:row>12</xdr:row>
      <xdr:rowOff>19050</xdr:rowOff>
    </xdr:from>
    <xdr:ext cx="1388264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6848475" y="2486025"/>
              <a:ext cx="1388264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C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C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𝑋𝑌</m:t>
                            </m:r>
                          </m:e>
                        </m:nary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𝑋</m:t>
                            </m:r>
                          </m:e>
                        </m:nary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nary>
                      </m:num>
                      <m:den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p>
                              <m:sSupPr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  <m:t>𝑋</m:t>
                                </m:r>
                              </m:e>
                              <m:sup>
                                <m: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− </m:t>
                        </m:r>
                        <m:sSup>
                          <m:sSup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subHide m:val="on"/>
                                    <m:supHide m:val="on"/>
                                    <m:ctrlP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C" sz="1100" b="0" i="1">
                                        <a:latin typeface="Cambria Math" panose="02040503050406030204" pitchFamily="18" charset="0"/>
                                      </a:rPr>
                                      <m:t>𝑋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6848475" y="2486025"/>
              <a:ext cx="1388264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𝑏=  (𝑛 ∑▒𝑋𝑌−∑▒𝑋 ∑▒𝑌)/(𝑛∑▒𝑋^2 − (∑▒𝑋)^2 )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752475</xdr:colOff>
      <xdr:row>15</xdr:row>
      <xdr:rowOff>76200</xdr:rowOff>
    </xdr:from>
    <xdr:ext cx="1886478" cy="3562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/>
            <xdr:cNvSpPr txBox="1"/>
          </xdr:nvSpPr>
          <xdr:spPr>
            <a:xfrm>
              <a:off x="4562475" y="3114675"/>
              <a:ext cx="1886478" cy="356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C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C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230</m:t>
                        </m:r>
                        <m:d>
                          <m:d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3206</m:t>
                            </m:r>
                          </m:e>
                        </m:d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 −218 (3316)</m:t>
                        </m:r>
                      </m:num>
                      <m:den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16(3206)− </m:t>
                        </m:r>
                        <m:sSup>
                          <m:sSupPr>
                            <m:ctrlPr>
                              <a:rPr lang="es-EC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EC" sz="1100" b="0" i="1">
                                    <a:latin typeface="Cambria Math" panose="02040503050406030204" pitchFamily="18" charset="0"/>
                                  </a:rPr>
                                  <m:t>218</m:t>
                                </m:r>
                              </m:e>
                            </m:d>
                          </m:e>
                          <m:sup>
                            <m:r>
                              <a:rPr lang="es-EC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4562475" y="3114675"/>
              <a:ext cx="1886478" cy="356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𝑎=  (230(3206)  −218 (3316))/(16(3206)− (218)^2 )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0</xdr:colOff>
      <xdr:row>19</xdr:row>
      <xdr:rowOff>0</xdr:rowOff>
    </xdr:from>
    <xdr:ext cx="56092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/>
            <xdr:cNvSpPr txBox="1"/>
          </xdr:nvSpPr>
          <xdr:spPr>
            <a:xfrm>
              <a:off x="4572000" y="3800475"/>
              <a:ext cx="56092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C" sz="1100" b="0" i="1"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EC" sz="1100" b="0" i="1">
                        <a:latin typeface="Cambria Math" panose="02040503050406030204" pitchFamily="18" charset="0"/>
                      </a:rPr>
                      <m:t>=3,84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4572000" y="3800475"/>
              <a:ext cx="56092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𝑎=3,84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85725</xdr:colOff>
      <xdr:row>15</xdr:row>
      <xdr:rowOff>171450</xdr:rowOff>
    </xdr:from>
    <xdr:ext cx="1871923" cy="3501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/>
            <xdr:cNvSpPr txBox="1"/>
          </xdr:nvSpPr>
          <xdr:spPr>
            <a:xfrm>
              <a:off x="6943725" y="3209925"/>
              <a:ext cx="1871923" cy="350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C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C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s-EC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C" sz="1100" b="0" i="1">
                            <a:latin typeface="Cambria Math" panose="02040503050406030204" pitchFamily="18" charset="0"/>
                          </a:rPr>
                          <m:t>16 (3316)−(218)(230)</m:t>
                        </m:r>
                      </m:num>
                      <m:den>
                        <m:r>
                          <a:rPr lang="es-EC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16(3206)− </m:t>
                        </m:r>
                        <m:sSup>
                          <m:sSupPr>
                            <m:ctrlPr>
                              <a:rPr lang="es-EC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C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s-EC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218</m:t>
                                </m:r>
                              </m:e>
                            </m:d>
                          </m:e>
                          <m:sup>
                            <m:r>
                              <a:rPr lang="es-EC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6943725" y="3209925"/>
              <a:ext cx="1871923" cy="350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𝑏=  (16 (3316)−(218)(230))/(</a:t>
              </a:r>
              <a:r>
                <a:rPr lang="es-EC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16(3206)− (218)^2</a:t>
              </a:r>
              <a:r>
                <a:rPr lang="es-EC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133350</xdr:colOff>
      <xdr:row>18</xdr:row>
      <xdr:rowOff>114300</xdr:rowOff>
    </xdr:from>
    <xdr:ext cx="63607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/>
            <xdr:cNvSpPr txBox="1"/>
          </xdr:nvSpPr>
          <xdr:spPr>
            <a:xfrm>
              <a:off x="6991350" y="3724275"/>
              <a:ext cx="6360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C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C" sz="1100" b="0" i="1">
                        <a:latin typeface="Cambria Math" panose="02040503050406030204" pitchFamily="18" charset="0"/>
                      </a:rPr>
                      <m:t>=0,773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6991350" y="3724275"/>
              <a:ext cx="63607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b="0" i="0">
                  <a:latin typeface="Cambria Math" panose="02040503050406030204" pitchFamily="18" charset="0"/>
                </a:rPr>
                <a:t>𝑏=0,773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w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E22" sqref="E22"/>
    </sheetView>
  </sheetViews>
  <sheetFormatPr baseColWidth="10" defaultRowHeight="15" x14ac:dyDescent="0.25"/>
  <cols>
    <col min="1" max="1" width="7.140625" customWidth="1"/>
    <col min="2" max="2" width="7" customWidth="1"/>
    <col min="3" max="3" width="7.5703125" customWidth="1"/>
  </cols>
  <sheetData>
    <row r="1" spans="1:3" ht="24" thickBot="1" x14ac:dyDescent="0.4">
      <c r="A1" s="52" t="s">
        <v>75</v>
      </c>
      <c r="B1" s="53" t="s">
        <v>8</v>
      </c>
      <c r="C1" s="54" t="s">
        <v>9</v>
      </c>
    </row>
    <row r="2" spans="1:3" x14ac:dyDescent="0.25">
      <c r="A2">
        <v>1</v>
      </c>
      <c r="B2" s="1">
        <v>4</v>
      </c>
      <c r="C2" s="4">
        <v>9</v>
      </c>
    </row>
    <row r="3" spans="1:3" x14ac:dyDescent="0.25">
      <c r="A3">
        <v>2</v>
      </c>
      <c r="B3" s="2">
        <v>7</v>
      </c>
      <c r="C3" s="5">
        <v>12</v>
      </c>
    </row>
    <row r="4" spans="1:3" x14ac:dyDescent="0.25">
      <c r="A4">
        <v>3</v>
      </c>
      <c r="B4" s="2">
        <v>8</v>
      </c>
      <c r="C4" s="5">
        <v>13</v>
      </c>
    </row>
    <row r="5" spans="1:3" x14ac:dyDescent="0.25">
      <c r="A5">
        <v>4</v>
      </c>
      <c r="B5" s="2">
        <v>10</v>
      </c>
      <c r="C5" s="5">
        <v>8</v>
      </c>
    </row>
    <row r="6" spans="1:3" x14ac:dyDescent="0.25">
      <c r="A6">
        <v>5</v>
      </c>
      <c r="B6" s="2">
        <v>11</v>
      </c>
      <c r="C6" s="5">
        <v>13</v>
      </c>
    </row>
    <row r="7" spans="1:3" x14ac:dyDescent="0.25">
      <c r="A7">
        <v>6</v>
      </c>
      <c r="B7" s="2">
        <v>12</v>
      </c>
      <c r="C7" s="5">
        <v>7</v>
      </c>
    </row>
    <row r="8" spans="1:3" x14ac:dyDescent="0.25">
      <c r="A8">
        <v>7</v>
      </c>
      <c r="B8" s="2">
        <v>13</v>
      </c>
      <c r="C8" s="5">
        <v>16</v>
      </c>
    </row>
    <row r="9" spans="1:3" x14ac:dyDescent="0.25">
      <c r="A9">
        <v>8</v>
      </c>
      <c r="B9" s="2">
        <v>13</v>
      </c>
      <c r="C9" s="5">
        <v>14</v>
      </c>
    </row>
    <row r="10" spans="1:3" x14ac:dyDescent="0.25">
      <c r="A10">
        <v>9</v>
      </c>
      <c r="B10" s="2">
        <v>14</v>
      </c>
      <c r="C10" s="5">
        <v>15</v>
      </c>
    </row>
    <row r="11" spans="1:3" x14ac:dyDescent="0.25">
      <c r="A11">
        <v>10</v>
      </c>
      <c r="B11" s="2">
        <v>14</v>
      </c>
      <c r="C11" s="5">
        <v>16</v>
      </c>
    </row>
    <row r="12" spans="1:3" x14ac:dyDescent="0.25">
      <c r="A12">
        <v>11</v>
      </c>
      <c r="B12" s="2">
        <v>15</v>
      </c>
      <c r="C12" s="5">
        <v>17</v>
      </c>
    </row>
    <row r="13" spans="1:3" x14ac:dyDescent="0.25">
      <c r="A13">
        <v>12</v>
      </c>
      <c r="B13" s="2">
        <v>15</v>
      </c>
      <c r="C13" s="5">
        <v>10</v>
      </c>
    </row>
    <row r="14" spans="1:3" x14ac:dyDescent="0.25">
      <c r="A14">
        <v>13</v>
      </c>
      <c r="B14" s="2">
        <v>16</v>
      </c>
      <c r="C14" s="5">
        <v>15</v>
      </c>
    </row>
    <row r="15" spans="1:3" x14ac:dyDescent="0.25">
      <c r="A15">
        <v>14</v>
      </c>
      <c r="B15" s="2">
        <v>17</v>
      </c>
      <c r="C15" s="5">
        <v>18</v>
      </c>
    </row>
    <row r="16" spans="1:3" x14ac:dyDescent="0.25">
      <c r="A16">
        <v>15</v>
      </c>
      <c r="B16" s="2">
        <v>18</v>
      </c>
      <c r="C16" s="5">
        <v>17</v>
      </c>
    </row>
    <row r="17" spans="1:6" x14ac:dyDescent="0.25">
      <c r="A17">
        <v>16</v>
      </c>
      <c r="B17" s="2">
        <v>18</v>
      </c>
      <c r="C17" s="5">
        <v>19</v>
      </c>
      <c r="E17">
        <v>1</v>
      </c>
      <c r="F17">
        <f>E17*100/17</f>
        <v>5.882352941176471</v>
      </c>
    </row>
    <row r="18" spans="1:6" ht="15.75" thickBot="1" x14ac:dyDescent="0.3">
      <c r="A18">
        <v>17</v>
      </c>
      <c r="B18" s="3">
        <v>20</v>
      </c>
      <c r="C18" s="6">
        <v>18</v>
      </c>
    </row>
    <row r="19" spans="1:6" x14ac:dyDescent="0.25">
      <c r="B19">
        <f>SUM(B2:B18)</f>
        <v>225</v>
      </c>
      <c r="C19">
        <f>SUM(C2:C18)</f>
        <v>237</v>
      </c>
    </row>
    <row r="20" spans="1:6" x14ac:dyDescent="0.25">
      <c r="E20" t="s">
        <v>77</v>
      </c>
    </row>
    <row r="21" spans="1:6" x14ac:dyDescent="0.25">
      <c r="A21" t="s">
        <v>76</v>
      </c>
      <c r="B21" s="55">
        <f>B19/A18</f>
        <v>13.235294117647058</v>
      </c>
      <c r="C21" s="56">
        <f>C19/A18</f>
        <v>13.941176470588236</v>
      </c>
      <c r="E21" t="s">
        <v>90</v>
      </c>
    </row>
    <row r="22" spans="1:6" x14ac:dyDescent="0.25">
      <c r="E22" t="s">
        <v>78</v>
      </c>
    </row>
    <row r="23" spans="1:6" x14ac:dyDescent="0.25">
      <c r="E23" t="s">
        <v>79</v>
      </c>
    </row>
    <row r="24" spans="1:6" x14ac:dyDescent="0.25">
      <c r="E24" t="s">
        <v>80</v>
      </c>
    </row>
    <row r="25" spans="1:6" x14ac:dyDescent="0.25">
      <c r="E25" t="s">
        <v>81</v>
      </c>
    </row>
  </sheetData>
  <sortState ref="B2:C18">
    <sortCondition ref="B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4"/>
  <sheetViews>
    <sheetView topLeftCell="A67" zoomScale="85" zoomScaleNormal="85" workbookViewId="0">
      <selection activeCell="I84" sqref="I84"/>
    </sheetView>
  </sheetViews>
  <sheetFormatPr baseColWidth="10" defaultRowHeight="15" x14ac:dyDescent="0.25"/>
  <cols>
    <col min="1" max="1" width="3.5703125" customWidth="1"/>
    <col min="2" max="2" width="5.42578125" customWidth="1"/>
    <col min="3" max="3" width="6.85546875" customWidth="1"/>
    <col min="4" max="4" width="7.7109375" customWidth="1"/>
    <col min="5" max="5" width="7.5703125" customWidth="1"/>
    <col min="6" max="6" width="8.28515625" customWidth="1"/>
    <col min="7" max="7" width="9.140625" customWidth="1"/>
    <col min="8" max="8" width="8.7109375" customWidth="1"/>
    <col min="9" max="9" width="9" customWidth="1"/>
    <col min="10" max="10" width="7.5703125" customWidth="1"/>
    <col min="11" max="11" width="8.7109375" customWidth="1"/>
    <col min="12" max="12" width="5.28515625" customWidth="1"/>
    <col min="13" max="15" width="8.85546875" customWidth="1"/>
    <col min="18" max="18" width="6" customWidth="1"/>
  </cols>
  <sheetData>
    <row r="1" spans="1:15" x14ac:dyDescent="0.25">
      <c r="B1" s="36" t="s">
        <v>0</v>
      </c>
      <c r="C1" s="7" t="s">
        <v>1</v>
      </c>
      <c r="D1" s="7" t="s">
        <v>2</v>
      </c>
      <c r="E1" s="60" t="s">
        <v>82</v>
      </c>
      <c r="F1" s="57" t="s">
        <v>85</v>
      </c>
      <c r="G1" s="60" t="s">
        <v>83</v>
      </c>
      <c r="H1" s="57" t="s">
        <v>86</v>
      </c>
      <c r="I1" s="60" t="s">
        <v>84</v>
      </c>
      <c r="J1" s="57" t="s">
        <v>87</v>
      </c>
      <c r="K1" s="36" t="s">
        <v>7</v>
      </c>
    </row>
    <row r="2" spans="1:15" ht="16.5" thickBot="1" x14ac:dyDescent="0.3">
      <c r="B2" s="37"/>
      <c r="C2" s="59" t="s">
        <v>8</v>
      </c>
      <c r="D2" s="62" t="s">
        <v>9</v>
      </c>
      <c r="E2" s="61"/>
      <c r="F2" s="58"/>
      <c r="G2" s="61"/>
      <c r="H2" s="58"/>
      <c r="I2" s="61"/>
      <c r="J2" s="58"/>
      <c r="K2" s="37"/>
    </row>
    <row r="3" spans="1:15" x14ac:dyDescent="0.25">
      <c r="A3">
        <v>1</v>
      </c>
      <c r="B3" s="9" t="s">
        <v>10</v>
      </c>
      <c r="C3" s="10">
        <v>20</v>
      </c>
      <c r="D3" s="63">
        <v>18</v>
      </c>
      <c r="E3" s="15">
        <f>C3-$N$13</f>
        <v>6.764705882352942</v>
      </c>
      <c r="F3" s="65">
        <f>D3-$N$14</f>
        <v>4.0588235294117645</v>
      </c>
      <c r="G3" s="15">
        <f>E3*E3</f>
        <v>45.761245674740493</v>
      </c>
      <c r="H3" s="65">
        <f>F3*F3</f>
        <v>16.474048442906572</v>
      </c>
      <c r="I3" s="15">
        <f>E3/$N$15</f>
        <v>1.640515221291833</v>
      </c>
      <c r="J3" s="65">
        <f>F3/$N$16</f>
        <v>1.1361969903444025</v>
      </c>
      <c r="K3" s="15">
        <f>I3*J3</f>
        <v>1.8639484570459621</v>
      </c>
    </row>
    <row r="4" spans="1:15" x14ac:dyDescent="0.25">
      <c r="A4">
        <v>2</v>
      </c>
      <c r="B4" s="9" t="s">
        <v>11</v>
      </c>
      <c r="C4" s="10">
        <v>18</v>
      </c>
      <c r="D4" s="63">
        <v>19</v>
      </c>
      <c r="E4" s="15">
        <f>C4-$N$13</f>
        <v>4.764705882352942</v>
      </c>
      <c r="F4" s="65">
        <f>D4-$N$14</f>
        <v>5.0588235294117645</v>
      </c>
      <c r="G4" s="15">
        <f t="shared" ref="G4:G19" si="0">E4*E4</f>
        <v>22.702422145328729</v>
      </c>
      <c r="H4" s="65">
        <f t="shared" ref="H4:H19" si="1">F4*F4</f>
        <v>25.591695501730101</v>
      </c>
      <c r="I4" s="15">
        <f>E4/$N$15</f>
        <v>1.155493329779465</v>
      </c>
      <c r="J4" s="65">
        <f>F4/$N$16</f>
        <v>1.4161295821683857</v>
      </c>
      <c r="K4" s="15">
        <f t="shared" ref="K4:K19" si="2">I4*J4</f>
        <v>1.6363282862989503</v>
      </c>
    </row>
    <row r="5" spans="1:15" x14ac:dyDescent="0.25">
      <c r="A5">
        <v>3</v>
      </c>
      <c r="B5" s="9" t="s">
        <v>12</v>
      </c>
      <c r="C5" s="10">
        <v>18</v>
      </c>
      <c r="D5" s="63">
        <v>17</v>
      </c>
      <c r="E5" s="15">
        <f>C5-$N$13</f>
        <v>4.764705882352942</v>
      </c>
      <c r="F5" s="65">
        <f>D5-$N$14</f>
        <v>3.0588235294117645</v>
      </c>
      <c r="G5" s="15">
        <f t="shared" si="0"/>
        <v>22.702422145328729</v>
      </c>
      <c r="H5" s="65">
        <f t="shared" si="1"/>
        <v>9.3564013840830444</v>
      </c>
      <c r="I5" s="15">
        <f>E5/$N$15</f>
        <v>1.155493329779465</v>
      </c>
      <c r="J5" s="65">
        <f>F5/$N$16</f>
        <v>0.85626439852041925</v>
      </c>
      <c r="K5" s="15">
        <f t="shared" si="2"/>
        <v>0.98940780101796999</v>
      </c>
    </row>
    <row r="6" spans="1:15" x14ac:dyDescent="0.25">
      <c r="A6">
        <v>4</v>
      </c>
      <c r="B6" s="9" t="s">
        <v>13</v>
      </c>
      <c r="C6" s="10">
        <v>17</v>
      </c>
      <c r="D6" s="63">
        <v>18</v>
      </c>
      <c r="E6" s="15">
        <f>C6-$N$13</f>
        <v>3.764705882352942</v>
      </c>
      <c r="F6" s="65">
        <f>D6-$N$14</f>
        <v>4.0588235294117645</v>
      </c>
      <c r="G6" s="15">
        <f t="shared" si="0"/>
        <v>14.173010380622843</v>
      </c>
      <c r="H6" s="65">
        <f t="shared" si="1"/>
        <v>16.474048442906572</v>
      </c>
      <c r="I6" s="15">
        <f>E6/$N$15</f>
        <v>0.91298238402328102</v>
      </c>
      <c r="J6" s="65">
        <f>F6/$N$16</f>
        <v>1.1361969903444025</v>
      </c>
      <c r="K6" s="15">
        <f t="shared" si="2"/>
        <v>1.0373278369647094</v>
      </c>
    </row>
    <row r="7" spans="1:15" x14ac:dyDescent="0.25">
      <c r="A7">
        <v>5</v>
      </c>
      <c r="B7" s="9" t="s">
        <v>14</v>
      </c>
      <c r="C7" s="10">
        <v>16</v>
      </c>
      <c r="D7" s="63">
        <v>15</v>
      </c>
      <c r="E7" s="15">
        <f>C7-$N$13</f>
        <v>2.764705882352942</v>
      </c>
      <c r="F7" s="65">
        <f>D7-$N$14</f>
        <v>1.0588235294117645</v>
      </c>
      <c r="G7" s="15">
        <f t="shared" si="0"/>
        <v>7.64359861591696</v>
      </c>
      <c r="H7" s="65">
        <f t="shared" si="1"/>
        <v>1.1211072664359858</v>
      </c>
      <c r="I7" s="15">
        <f>E7/$N$15</f>
        <v>0.6704714382670971</v>
      </c>
      <c r="J7" s="65">
        <f>F7/$N$16</f>
        <v>0.2963992148724528</v>
      </c>
      <c r="K7" s="15">
        <f t="shared" si="2"/>
        <v>0.19872720789677178</v>
      </c>
    </row>
    <row r="8" spans="1:15" x14ac:dyDescent="0.25">
      <c r="A8">
        <v>6</v>
      </c>
      <c r="B8" s="9" t="s">
        <v>15</v>
      </c>
      <c r="C8" s="10">
        <v>15</v>
      </c>
      <c r="D8" s="63">
        <v>17</v>
      </c>
      <c r="E8" s="15">
        <f>C8-$N$13</f>
        <v>1.764705882352942</v>
      </c>
      <c r="F8" s="65">
        <f>D8-$N$14</f>
        <v>3.0588235294117645</v>
      </c>
      <c r="G8" s="15">
        <f t="shared" si="0"/>
        <v>3.1141868512110755</v>
      </c>
      <c r="H8" s="65">
        <f t="shared" si="1"/>
        <v>9.3564013840830444</v>
      </c>
      <c r="I8" s="15">
        <f>E8/$N$15</f>
        <v>0.42796049251091312</v>
      </c>
      <c r="J8" s="65">
        <f>F8/$N$16</f>
        <v>0.85626439852041925</v>
      </c>
      <c r="K8" s="15">
        <f t="shared" si="2"/>
        <v>0.36644733371035942</v>
      </c>
    </row>
    <row r="9" spans="1:15" x14ac:dyDescent="0.25">
      <c r="A9">
        <v>7</v>
      </c>
      <c r="B9" s="9" t="s">
        <v>16</v>
      </c>
      <c r="C9" s="10">
        <v>15</v>
      </c>
      <c r="D9" s="63">
        <v>10</v>
      </c>
      <c r="E9" s="15">
        <f>C9-$N$13</f>
        <v>1.764705882352942</v>
      </c>
      <c r="F9" s="65">
        <f>D9-$N$14</f>
        <v>-3.9411764705882355</v>
      </c>
      <c r="G9" s="15">
        <f t="shared" si="0"/>
        <v>3.1141868512110755</v>
      </c>
      <c r="H9" s="65">
        <f t="shared" si="1"/>
        <v>15.532871972318341</v>
      </c>
      <c r="I9" s="15">
        <f>E9/$N$15</f>
        <v>0.42796049251091312</v>
      </c>
      <c r="J9" s="65">
        <f>F9/$N$16</f>
        <v>-1.1032637442474635</v>
      </c>
      <c r="K9" s="15">
        <f t="shared" si="2"/>
        <v>-0.47215329535757861</v>
      </c>
    </row>
    <row r="10" spans="1:15" x14ac:dyDescent="0.25">
      <c r="A10">
        <v>8</v>
      </c>
      <c r="B10" s="9" t="s">
        <v>17</v>
      </c>
      <c r="C10" s="10">
        <v>14</v>
      </c>
      <c r="D10" s="63">
        <v>16</v>
      </c>
      <c r="E10" s="15">
        <f>C10-$N$13</f>
        <v>0.76470588235294201</v>
      </c>
      <c r="F10" s="65">
        <f>D10-$N$14</f>
        <v>2.0588235294117645</v>
      </c>
      <c r="G10" s="15">
        <f t="shared" si="0"/>
        <v>0.58477508650519161</v>
      </c>
      <c r="H10" s="65">
        <f t="shared" si="1"/>
        <v>4.2387543252595146</v>
      </c>
      <c r="I10" s="15">
        <f>E10/$N$15</f>
        <v>0.18544954675472913</v>
      </c>
      <c r="J10" s="65">
        <f>F10/$N$16</f>
        <v>0.57633180669643602</v>
      </c>
      <c r="K10" s="15">
        <f t="shared" si="2"/>
        <v>0.10688047233218823</v>
      </c>
    </row>
    <row r="11" spans="1:15" x14ac:dyDescent="0.25">
      <c r="A11">
        <v>9</v>
      </c>
      <c r="B11" s="9" t="s">
        <v>18</v>
      </c>
      <c r="C11" s="10">
        <v>14</v>
      </c>
      <c r="D11" s="63">
        <v>15</v>
      </c>
      <c r="E11" s="15">
        <f>C11-$N$13</f>
        <v>0.76470588235294201</v>
      </c>
      <c r="F11" s="65">
        <f>D11-$N$14</f>
        <v>1.0588235294117645</v>
      </c>
      <c r="G11" s="15">
        <f t="shared" si="0"/>
        <v>0.58477508650519161</v>
      </c>
      <c r="H11" s="65">
        <f t="shared" si="1"/>
        <v>1.1211072664359858</v>
      </c>
      <c r="I11" s="15">
        <f>E11/$N$15</f>
        <v>0.18544954675472913</v>
      </c>
      <c r="J11" s="65">
        <f>F11/$N$16</f>
        <v>0.2963992148724528</v>
      </c>
      <c r="K11" s="15">
        <f t="shared" si="2"/>
        <v>5.496710005655394E-2</v>
      </c>
    </row>
    <row r="12" spans="1:15" x14ac:dyDescent="0.25">
      <c r="A12">
        <v>10</v>
      </c>
      <c r="B12" s="9" t="s">
        <v>19</v>
      </c>
      <c r="C12" s="10">
        <v>13</v>
      </c>
      <c r="D12" s="63">
        <v>16</v>
      </c>
      <c r="E12" s="15">
        <f>C12-$N$13</f>
        <v>-0.23529411764705799</v>
      </c>
      <c r="F12" s="65">
        <f>D12-$N$14</f>
        <v>2.0588235294117645</v>
      </c>
      <c r="G12" s="15">
        <f t="shared" si="0"/>
        <v>5.5363321799307565E-2</v>
      </c>
      <c r="H12" s="65">
        <f t="shared" si="1"/>
        <v>4.2387543252595146</v>
      </c>
      <c r="I12" s="15">
        <f>E12/$N$15</f>
        <v>-5.7061399001454849E-2</v>
      </c>
      <c r="J12" s="65">
        <f>F12/$N$16</f>
        <v>0.57633180669643602</v>
      </c>
      <c r="K12" s="15">
        <f t="shared" si="2"/>
        <v>-3.288629917913468E-2</v>
      </c>
    </row>
    <row r="13" spans="1:15" x14ac:dyDescent="0.25">
      <c r="A13">
        <v>11</v>
      </c>
      <c r="B13" s="9" t="s">
        <v>20</v>
      </c>
      <c r="C13" s="10">
        <v>13</v>
      </c>
      <c r="D13" s="63">
        <v>14</v>
      </c>
      <c r="E13" s="15">
        <f>C13-$N$13</f>
        <v>-0.23529411764705799</v>
      </c>
      <c r="F13" s="65">
        <f>D13-$N$14</f>
        <v>5.8823529411764497E-2</v>
      </c>
      <c r="G13" s="15">
        <f t="shared" si="0"/>
        <v>5.5363321799307565E-2</v>
      </c>
      <c r="H13" s="65">
        <f t="shared" si="1"/>
        <v>3.4602076124567228E-3</v>
      </c>
      <c r="I13" s="15">
        <f>E13/$N$15</f>
        <v>-5.7061399001454849E-2</v>
      </c>
      <c r="J13" s="65">
        <f>F13/$N$16</f>
        <v>1.6466623048469544E-2</v>
      </c>
      <c r="K13" s="15">
        <f t="shared" si="2"/>
        <v>-9.3960854797527343E-4</v>
      </c>
      <c r="M13" s="68"/>
      <c r="N13" s="69">
        <f>C20/A19</f>
        <v>13.235294117647058</v>
      </c>
      <c r="O13" s="69"/>
    </row>
    <row r="14" spans="1:15" x14ac:dyDescent="0.25">
      <c r="A14">
        <v>12</v>
      </c>
      <c r="B14" s="9" t="s">
        <v>21</v>
      </c>
      <c r="C14" s="10">
        <v>12</v>
      </c>
      <c r="D14" s="63">
        <v>7</v>
      </c>
      <c r="E14" s="15">
        <f>C14-$N$13</f>
        <v>-1.235294117647058</v>
      </c>
      <c r="F14" s="65">
        <f>D14-$N$14</f>
        <v>-6.9411764705882355</v>
      </c>
      <c r="G14" s="15">
        <f t="shared" si="0"/>
        <v>1.5259515570934234</v>
      </c>
      <c r="H14" s="65">
        <f t="shared" si="1"/>
        <v>48.179930795847753</v>
      </c>
      <c r="I14" s="15">
        <f>E14/$N$15</f>
        <v>-0.29957234475763883</v>
      </c>
      <c r="J14" s="65">
        <f>F14/$N$16</f>
        <v>-1.9430615197194132</v>
      </c>
      <c r="K14" s="15">
        <f t="shared" si="2"/>
        <v>0.58208749547068572</v>
      </c>
      <c r="M14" s="70"/>
      <c r="N14" s="71">
        <f>D20/A19</f>
        <v>13.941176470588236</v>
      </c>
      <c r="O14" s="71"/>
    </row>
    <row r="15" spans="1:15" ht="19.5" x14ac:dyDescent="0.35">
      <c r="A15">
        <v>13</v>
      </c>
      <c r="B15" s="9" t="s">
        <v>22</v>
      </c>
      <c r="C15" s="10">
        <v>11</v>
      </c>
      <c r="D15" s="63">
        <v>13</v>
      </c>
      <c r="E15" s="15">
        <f>C15-$N$13</f>
        <v>-2.235294117647058</v>
      </c>
      <c r="F15" s="65">
        <f>D15-$N$14</f>
        <v>-0.9411764705882355</v>
      </c>
      <c r="G15" s="15">
        <f t="shared" si="0"/>
        <v>4.9965397923875399</v>
      </c>
      <c r="H15" s="65">
        <f t="shared" si="1"/>
        <v>0.8858131487889277</v>
      </c>
      <c r="I15" s="15">
        <f>E15/$N$15</f>
        <v>-0.54208329051382276</v>
      </c>
      <c r="J15" s="65">
        <f>F15/$N$16</f>
        <v>-0.2634659687755137</v>
      </c>
      <c r="K15" s="15">
        <f t="shared" si="2"/>
        <v>0.14282049929224255</v>
      </c>
      <c r="M15" s="68" t="s">
        <v>88</v>
      </c>
      <c r="N15" s="69">
        <f>SQRT(G20/A19)</f>
        <v>4.1235252160757376</v>
      </c>
      <c r="O15" s="69"/>
    </row>
    <row r="16" spans="1:15" ht="19.5" x14ac:dyDescent="0.35">
      <c r="A16">
        <v>14</v>
      </c>
      <c r="B16" s="9" t="s">
        <v>23</v>
      </c>
      <c r="C16" s="10">
        <v>10</v>
      </c>
      <c r="D16" s="63">
        <v>8</v>
      </c>
      <c r="E16" s="15">
        <f>C16-$N$13</f>
        <v>-3.235294117647058</v>
      </c>
      <c r="F16" s="65">
        <f>D16-$N$14</f>
        <v>-5.9411764705882355</v>
      </c>
      <c r="G16" s="15">
        <f t="shared" si="0"/>
        <v>10.467128027681655</v>
      </c>
      <c r="H16" s="65">
        <f t="shared" si="1"/>
        <v>35.297577854671282</v>
      </c>
      <c r="I16" s="15">
        <f>E16/$N$15</f>
        <v>-0.7845942362700068</v>
      </c>
      <c r="J16" s="65">
        <f>F16/$N$16</f>
        <v>-1.66312892789543</v>
      </c>
      <c r="K16" s="15">
        <f t="shared" si="2"/>
        <v>1.3048813710006701</v>
      </c>
      <c r="M16" s="70" t="s">
        <v>89</v>
      </c>
      <c r="N16" s="71">
        <f>SQRT(H20/A19)</f>
        <v>3.5722885766327011</v>
      </c>
      <c r="O16" s="71"/>
    </row>
    <row r="17" spans="1:15" ht="21" x14ac:dyDescent="0.35">
      <c r="A17">
        <v>15</v>
      </c>
      <c r="B17" s="9" t="s">
        <v>24</v>
      </c>
      <c r="C17" s="10">
        <v>8</v>
      </c>
      <c r="D17" s="63">
        <v>13</v>
      </c>
      <c r="E17" s="15">
        <f>C17-$N$13</f>
        <v>-5.235294117647058</v>
      </c>
      <c r="F17" s="65">
        <f>D17-$N$14</f>
        <v>-0.9411764705882355</v>
      </c>
      <c r="G17" s="15">
        <f t="shared" si="0"/>
        <v>27.408304498269889</v>
      </c>
      <c r="H17" s="65">
        <f t="shared" si="1"/>
        <v>0.8858131487889277</v>
      </c>
      <c r="I17" s="15">
        <f>E17/$N$15</f>
        <v>-1.2696161277823748</v>
      </c>
      <c r="J17" s="65">
        <f>F17/$N$16</f>
        <v>-0.2634659687755137</v>
      </c>
      <c r="K17" s="15">
        <f t="shared" si="2"/>
        <v>0.33450064307919974</v>
      </c>
      <c r="M17" s="72" t="s">
        <v>31</v>
      </c>
      <c r="N17" s="73">
        <f>K20/A19</f>
        <v>0.70776013876237964</v>
      </c>
      <c r="O17" s="73"/>
    </row>
    <row r="18" spans="1:15" x14ac:dyDescent="0.25">
      <c r="A18">
        <v>16</v>
      </c>
      <c r="B18" s="9" t="s">
        <v>20</v>
      </c>
      <c r="C18" s="10">
        <v>7</v>
      </c>
      <c r="D18" s="63">
        <v>12</v>
      </c>
      <c r="E18" s="15">
        <f>C18-$N$13</f>
        <v>-6.235294117647058</v>
      </c>
      <c r="F18" s="65">
        <f>D18-$N$14</f>
        <v>-1.9411764705882355</v>
      </c>
      <c r="G18" s="15">
        <f t="shared" si="0"/>
        <v>38.878892733564001</v>
      </c>
      <c r="H18" s="65">
        <f t="shared" si="1"/>
        <v>3.7681660899653986</v>
      </c>
      <c r="I18" s="15">
        <f>E18/$N$15</f>
        <v>-1.5121270735385586</v>
      </c>
      <c r="J18" s="65">
        <f>F18/$N$16</f>
        <v>-0.54339856059949698</v>
      </c>
      <c r="K18" s="15">
        <f t="shared" si="2"/>
        <v>0.82168767520438246</v>
      </c>
    </row>
    <row r="19" spans="1:15" ht="15.75" thickBot="1" x14ac:dyDescent="0.3">
      <c r="A19">
        <v>17</v>
      </c>
      <c r="B19" s="11" t="s">
        <v>25</v>
      </c>
      <c r="C19" s="12">
        <v>4</v>
      </c>
      <c r="D19" s="64">
        <v>9</v>
      </c>
      <c r="E19" s="17">
        <f>C19-$N$13</f>
        <v>-9.235294117647058</v>
      </c>
      <c r="F19" s="66">
        <f>D19-$N$14</f>
        <v>-4.9411764705882355</v>
      </c>
      <c r="G19" s="18">
        <f t="shared" si="0"/>
        <v>85.290657439446349</v>
      </c>
      <c r="H19" s="67">
        <f t="shared" si="1"/>
        <v>24.415224913494811</v>
      </c>
      <c r="I19" s="18">
        <f>E19/$N$15</f>
        <v>-2.2396599108071107</v>
      </c>
      <c r="J19" s="66">
        <f>F19/$N$16</f>
        <v>-1.3831963360714468</v>
      </c>
      <c r="K19" s="17">
        <f t="shared" si="2"/>
        <v>3.0978893826744986</v>
      </c>
    </row>
    <row r="20" spans="1:15" ht="15.75" thickBot="1" x14ac:dyDescent="0.3">
      <c r="B20" s="13"/>
      <c r="C20" s="14">
        <f>SUM(C3:C19)</f>
        <v>225</v>
      </c>
      <c r="D20" s="14">
        <f>SUM(D3:D19)</f>
        <v>237</v>
      </c>
      <c r="E20" s="14"/>
      <c r="F20" s="14"/>
      <c r="G20" s="14">
        <f>SUM(G3:G19)</f>
        <v>289.05882352941177</v>
      </c>
      <c r="H20" s="14">
        <f>SUM(H3:H19)</f>
        <v>216.94117647058829</v>
      </c>
      <c r="I20" s="14"/>
      <c r="J20" s="14"/>
      <c r="K20" s="16">
        <f>SUM(K3:K19)</f>
        <v>12.031922358960454</v>
      </c>
    </row>
    <row r="21" spans="1:15" ht="21" thickBot="1" x14ac:dyDescent="0.3">
      <c r="B21" s="13"/>
      <c r="C21" s="14" t="s">
        <v>26</v>
      </c>
      <c r="D21" s="14" t="s">
        <v>27</v>
      </c>
      <c r="E21" s="14"/>
      <c r="F21" s="14"/>
      <c r="G21" s="14" t="s">
        <v>28</v>
      </c>
      <c r="H21" s="14" t="s">
        <v>29</v>
      </c>
      <c r="I21" s="14"/>
      <c r="J21" s="14"/>
      <c r="K21" s="14" t="s">
        <v>30</v>
      </c>
    </row>
    <row r="26" spans="1:15" ht="15.75" thickBot="1" x14ac:dyDescent="0.3"/>
    <row r="27" spans="1:15" ht="15" customHeight="1" x14ac:dyDescent="0.25">
      <c r="B27" s="36" t="s">
        <v>0</v>
      </c>
      <c r="C27" s="7" t="s">
        <v>1</v>
      </c>
      <c r="D27" s="7" t="s">
        <v>2</v>
      </c>
      <c r="E27" s="36" t="s">
        <v>3</v>
      </c>
      <c r="F27" s="36" t="s">
        <v>4</v>
      </c>
      <c r="G27" s="36" t="s">
        <v>5</v>
      </c>
      <c r="H27" s="36" t="s">
        <v>6</v>
      </c>
      <c r="I27" s="36" t="s">
        <v>32</v>
      </c>
    </row>
    <row r="28" spans="1:15" ht="15.75" thickBot="1" x14ac:dyDescent="0.3">
      <c r="B28" s="37"/>
      <c r="C28" s="8" t="s">
        <v>8</v>
      </c>
      <c r="D28" s="8" t="s">
        <v>9</v>
      </c>
      <c r="E28" s="37"/>
      <c r="F28" s="37"/>
      <c r="G28" s="37"/>
      <c r="H28" s="37"/>
      <c r="I28" s="37"/>
    </row>
    <row r="29" spans="1:15" x14ac:dyDescent="0.25">
      <c r="A29">
        <v>1</v>
      </c>
      <c r="B29" s="9" t="s">
        <v>10</v>
      </c>
      <c r="C29" s="10">
        <v>20</v>
      </c>
      <c r="D29" s="63">
        <v>18</v>
      </c>
      <c r="E29" s="15">
        <f>C29-$L$32</f>
        <v>6.764705882352942</v>
      </c>
      <c r="F29" s="15">
        <f>D29-$L$33</f>
        <v>4.0588235294117645</v>
      </c>
      <c r="G29" s="15">
        <f>E29*E29</f>
        <v>45.761245674740493</v>
      </c>
      <c r="H29" s="15">
        <f>F29*F29</f>
        <v>16.474048442906572</v>
      </c>
      <c r="I29" s="15">
        <f>E29*F29</f>
        <v>27.456747404844293</v>
      </c>
    </row>
    <row r="30" spans="1:15" x14ac:dyDescent="0.25">
      <c r="A30">
        <v>2</v>
      </c>
      <c r="B30" s="9" t="s">
        <v>11</v>
      </c>
      <c r="C30" s="10">
        <v>18</v>
      </c>
      <c r="D30" s="63">
        <v>19</v>
      </c>
      <c r="E30" s="15">
        <f>C30-$N$13</f>
        <v>4.764705882352942</v>
      </c>
      <c r="F30" s="15">
        <f>D30-$N$14</f>
        <v>5.0588235294117645</v>
      </c>
      <c r="G30" s="15">
        <f t="shared" ref="G30:G45" si="3">E30*E30</f>
        <v>22.702422145328729</v>
      </c>
      <c r="H30" s="15">
        <f t="shared" ref="H30:H45" si="4">F30*F30</f>
        <v>25.591695501730101</v>
      </c>
      <c r="I30" s="15">
        <f t="shared" ref="I30:I45" si="5">E30*F30</f>
        <v>24.103806228373706</v>
      </c>
    </row>
    <row r="31" spans="1:15" x14ac:dyDescent="0.25">
      <c r="A31">
        <v>3</v>
      </c>
      <c r="B31" s="9" t="s">
        <v>12</v>
      </c>
      <c r="C31" s="10">
        <v>18</v>
      </c>
      <c r="D31" s="63">
        <v>17</v>
      </c>
      <c r="E31" s="15">
        <f>C31-$N$13</f>
        <v>4.764705882352942</v>
      </c>
      <c r="F31" s="15">
        <f>D31-$N$14</f>
        <v>3.0588235294117645</v>
      </c>
      <c r="G31" s="15">
        <f t="shared" si="3"/>
        <v>22.702422145328729</v>
      </c>
      <c r="H31" s="15">
        <f t="shared" si="4"/>
        <v>9.3564013840830444</v>
      </c>
      <c r="I31" s="15">
        <f t="shared" si="5"/>
        <v>14.574394463667822</v>
      </c>
    </row>
    <row r="32" spans="1:15" x14ac:dyDescent="0.25">
      <c r="A32">
        <v>4</v>
      </c>
      <c r="B32" s="9" t="s">
        <v>13</v>
      </c>
      <c r="C32" s="10">
        <v>17</v>
      </c>
      <c r="D32" s="63">
        <v>18</v>
      </c>
      <c r="E32" s="15">
        <f>C32-$N$13</f>
        <v>3.764705882352942</v>
      </c>
      <c r="F32" s="15">
        <f>D32-$N$14</f>
        <v>4.0588235294117645</v>
      </c>
      <c r="G32" s="15">
        <f t="shared" si="3"/>
        <v>14.173010380622843</v>
      </c>
      <c r="H32" s="15">
        <f t="shared" si="4"/>
        <v>16.474048442906572</v>
      </c>
      <c r="I32" s="15">
        <f t="shared" si="5"/>
        <v>15.280276816609</v>
      </c>
      <c r="K32" s="68"/>
      <c r="L32" s="69">
        <f>C46/A45</f>
        <v>13.235294117647058</v>
      </c>
    </row>
    <row r="33" spans="1:12" x14ac:dyDescent="0.25">
      <c r="A33">
        <v>5</v>
      </c>
      <c r="B33" s="9" t="s">
        <v>14</v>
      </c>
      <c r="C33" s="10">
        <v>16</v>
      </c>
      <c r="D33" s="63">
        <v>15</v>
      </c>
      <c r="E33" s="15">
        <f>C33-$N$13</f>
        <v>2.764705882352942</v>
      </c>
      <c r="F33" s="15">
        <f>D33-$N$14</f>
        <v>1.0588235294117645</v>
      </c>
      <c r="G33" s="15">
        <f t="shared" si="3"/>
        <v>7.64359861591696</v>
      </c>
      <c r="H33" s="15">
        <f t="shared" si="4"/>
        <v>1.1211072664359858</v>
      </c>
      <c r="I33" s="15">
        <f t="shared" si="5"/>
        <v>2.9273356401384087</v>
      </c>
      <c r="K33" s="70"/>
      <c r="L33" s="71">
        <f>D46/A45</f>
        <v>13.941176470588236</v>
      </c>
    </row>
    <row r="34" spans="1:12" x14ac:dyDescent="0.25">
      <c r="A34">
        <v>6</v>
      </c>
      <c r="B34" s="9" t="s">
        <v>15</v>
      </c>
      <c r="C34" s="10">
        <v>15</v>
      </c>
      <c r="D34" s="63">
        <v>17</v>
      </c>
      <c r="E34" s="15">
        <f>C34-$N$13</f>
        <v>1.764705882352942</v>
      </c>
      <c r="F34" s="15">
        <f>D34-$N$14</f>
        <v>3.0588235294117645</v>
      </c>
      <c r="G34" s="15">
        <f t="shared" si="3"/>
        <v>3.1141868512110755</v>
      </c>
      <c r="H34" s="15">
        <f t="shared" si="4"/>
        <v>9.3564013840830444</v>
      </c>
      <c r="I34" s="15">
        <f t="shared" si="5"/>
        <v>5.3979238754325278</v>
      </c>
    </row>
    <row r="35" spans="1:12" x14ac:dyDescent="0.25">
      <c r="A35">
        <v>7</v>
      </c>
      <c r="B35" s="9" t="s">
        <v>16</v>
      </c>
      <c r="C35" s="10">
        <v>15</v>
      </c>
      <c r="D35" s="63">
        <v>10</v>
      </c>
      <c r="E35" s="15">
        <f>C35-$N$13</f>
        <v>1.764705882352942</v>
      </c>
      <c r="F35" s="15">
        <f>D35-$N$14</f>
        <v>-3.9411764705882355</v>
      </c>
      <c r="G35" s="15">
        <f t="shared" si="3"/>
        <v>3.1141868512110755</v>
      </c>
      <c r="H35" s="15">
        <f t="shared" si="4"/>
        <v>15.532871972318341</v>
      </c>
      <c r="I35" s="15">
        <f t="shared" si="5"/>
        <v>-6.9550173010380663</v>
      </c>
    </row>
    <row r="36" spans="1:12" x14ac:dyDescent="0.25">
      <c r="A36">
        <v>8</v>
      </c>
      <c r="B36" s="9" t="s">
        <v>17</v>
      </c>
      <c r="C36" s="10">
        <v>14</v>
      </c>
      <c r="D36" s="63">
        <v>16</v>
      </c>
      <c r="E36" s="15">
        <f>C36-$N$13</f>
        <v>0.76470588235294201</v>
      </c>
      <c r="F36" s="15">
        <f>D36-$N$14</f>
        <v>2.0588235294117645</v>
      </c>
      <c r="G36" s="15">
        <f t="shared" si="3"/>
        <v>0.58477508650519161</v>
      </c>
      <c r="H36" s="15">
        <f t="shared" si="4"/>
        <v>4.2387543252595146</v>
      </c>
      <c r="I36" s="15">
        <f t="shared" si="5"/>
        <v>1.5743944636678215</v>
      </c>
      <c r="K36">
        <f>I46/SQRT(G46*H46)</f>
        <v>0.70776013876237986</v>
      </c>
    </row>
    <row r="37" spans="1:12" x14ac:dyDescent="0.25">
      <c r="A37">
        <v>9</v>
      </c>
      <c r="B37" s="9" t="s">
        <v>18</v>
      </c>
      <c r="C37" s="10">
        <v>14</v>
      </c>
      <c r="D37" s="63">
        <v>15</v>
      </c>
      <c r="E37" s="15">
        <f>C37-$N$13</f>
        <v>0.76470588235294201</v>
      </c>
      <c r="F37" s="15">
        <f>D37-$N$14</f>
        <v>1.0588235294117645</v>
      </c>
      <c r="G37" s="15">
        <f t="shared" si="3"/>
        <v>0.58477508650519161</v>
      </c>
      <c r="H37" s="15">
        <f t="shared" si="4"/>
        <v>1.1211072664359858</v>
      </c>
      <c r="I37" s="15">
        <f t="shared" si="5"/>
        <v>0.80968858131487964</v>
      </c>
    </row>
    <row r="38" spans="1:12" x14ac:dyDescent="0.25">
      <c r="A38">
        <v>10</v>
      </c>
      <c r="B38" s="9" t="s">
        <v>19</v>
      </c>
      <c r="C38" s="10">
        <v>13</v>
      </c>
      <c r="D38" s="63">
        <v>16</v>
      </c>
      <c r="E38" s="15">
        <f>C38-$N$13</f>
        <v>-0.23529411764705799</v>
      </c>
      <c r="F38" s="15">
        <f>D38-$N$14</f>
        <v>2.0588235294117645</v>
      </c>
      <c r="G38" s="15">
        <f t="shared" si="3"/>
        <v>5.5363321799307565E-2</v>
      </c>
      <c r="H38" s="15">
        <f t="shared" si="4"/>
        <v>4.2387543252595146</v>
      </c>
      <c r="I38" s="15">
        <f t="shared" si="5"/>
        <v>-0.48442906574394284</v>
      </c>
    </row>
    <row r="39" spans="1:12" x14ac:dyDescent="0.25">
      <c r="A39">
        <v>11</v>
      </c>
      <c r="B39" s="9" t="s">
        <v>20</v>
      </c>
      <c r="C39" s="10">
        <v>13</v>
      </c>
      <c r="D39" s="63">
        <v>14</v>
      </c>
      <c r="E39" s="15">
        <f>C39-$N$13</f>
        <v>-0.23529411764705799</v>
      </c>
      <c r="F39" s="15">
        <f>D39-$N$14</f>
        <v>5.8823529411764497E-2</v>
      </c>
      <c r="G39" s="15">
        <f t="shared" si="3"/>
        <v>5.5363321799307565E-2</v>
      </c>
      <c r="H39" s="15">
        <f t="shared" si="4"/>
        <v>3.4602076124567228E-3</v>
      </c>
      <c r="I39" s="15">
        <f t="shared" si="5"/>
        <v>-1.3840830449826891E-2</v>
      </c>
    </row>
    <row r="40" spans="1:12" x14ac:dyDescent="0.25">
      <c r="A40">
        <v>12</v>
      </c>
      <c r="B40" s="9" t="s">
        <v>21</v>
      </c>
      <c r="C40" s="10">
        <v>12</v>
      </c>
      <c r="D40" s="63">
        <v>7</v>
      </c>
      <c r="E40" s="15">
        <f>C40-$N$13</f>
        <v>-1.235294117647058</v>
      </c>
      <c r="F40" s="15">
        <f>D40-$N$14</f>
        <v>-6.9411764705882355</v>
      </c>
      <c r="G40" s="15">
        <f t="shared" si="3"/>
        <v>1.5259515570934234</v>
      </c>
      <c r="H40" s="15">
        <f t="shared" si="4"/>
        <v>48.179930795847753</v>
      </c>
      <c r="I40" s="15">
        <f t="shared" si="5"/>
        <v>8.5743944636678151</v>
      </c>
    </row>
    <row r="41" spans="1:12" x14ac:dyDescent="0.25">
      <c r="A41">
        <v>13</v>
      </c>
      <c r="B41" s="9" t="s">
        <v>22</v>
      </c>
      <c r="C41" s="10">
        <v>11</v>
      </c>
      <c r="D41" s="63">
        <v>13</v>
      </c>
      <c r="E41" s="15">
        <f>C41-$N$13</f>
        <v>-2.235294117647058</v>
      </c>
      <c r="F41" s="15">
        <f>D41-$N$14</f>
        <v>-0.9411764705882355</v>
      </c>
      <c r="G41" s="15">
        <f t="shared" si="3"/>
        <v>4.9965397923875399</v>
      </c>
      <c r="H41" s="15">
        <f t="shared" si="4"/>
        <v>0.8858131487889277</v>
      </c>
      <c r="I41" s="15">
        <f t="shared" si="5"/>
        <v>2.1038062283737022</v>
      </c>
    </row>
    <row r="42" spans="1:12" x14ac:dyDescent="0.25">
      <c r="A42">
        <v>14</v>
      </c>
      <c r="B42" s="9" t="s">
        <v>23</v>
      </c>
      <c r="C42" s="10">
        <v>10</v>
      </c>
      <c r="D42" s="63">
        <v>8</v>
      </c>
      <c r="E42" s="15">
        <f>C42-$N$13</f>
        <v>-3.235294117647058</v>
      </c>
      <c r="F42" s="15">
        <f>D42-$N$14</f>
        <v>-5.9411764705882355</v>
      </c>
      <c r="G42" s="15">
        <f t="shared" si="3"/>
        <v>10.467128027681655</v>
      </c>
      <c r="H42" s="15">
        <f t="shared" si="4"/>
        <v>35.297577854671282</v>
      </c>
      <c r="I42" s="15">
        <f t="shared" si="5"/>
        <v>19.221453287197228</v>
      </c>
    </row>
    <row r="43" spans="1:12" x14ac:dyDescent="0.25">
      <c r="A43">
        <v>15</v>
      </c>
      <c r="B43" s="9" t="s">
        <v>24</v>
      </c>
      <c r="C43" s="10">
        <v>8</v>
      </c>
      <c r="D43" s="63">
        <v>13</v>
      </c>
      <c r="E43" s="15">
        <f>C43-$N$13</f>
        <v>-5.235294117647058</v>
      </c>
      <c r="F43" s="15">
        <f>D43-$N$14</f>
        <v>-0.9411764705882355</v>
      </c>
      <c r="G43" s="15">
        <f t="shared" si="3"/>
        <v>27.408304498269889</v>
      </c>
      <c r="H43" s="15">
        <f t="shared" si="4"/>
        <v>0.8858131487889277</v>
      </c>
      <c r="I43" s="15">
        <f t="shared" si="5"/>
        <v>4.9273356401384083</v>
      </c>
    </row>
    <row r="44" spans="1:12" x14ac:dyDescent="0.25">
      <c r="A44">
        <v>16</v>
      </c>
      <c r="B44" s="9" t="s">
        <v>20</v>
      </c>
      <c r="C44" s="10">
        <v>7</v>
      </c>
      <c r="D44" s="63">
        <v>12</v>
      </c>
      <c r="E44" s="15">
        <f>C44-$N$13</f>
        <v>-6.235294117647058</v>
      </c>
      <c r="F44" s="15">
        <f>D44-$N$14</f>
        <v>-1.9411764705882355</v>
      </c>
      <c r="G44" s="15">
        <f t="shared" si="3"/>
        <v>38.878892733564001</v>
      </c>
      <c r="H44" s="15">
        <f t="shared" si="4"/>
        <v>3.7681660899653986</v>
      </c>
      <c r="I44" s="15">
        <f t="shared" si="5"/>
        <v>12.103806228373703</v>
      </c>
    </row>
    <row r="45" spans="1:12" ht="15.75" thickBot="1" x14ac:dyDescent="0.3">
      <c r="A45">
        <v>17</v>
      </c>
      <c r="B45" s="11" t="s">
        <v>25</v>
      </c>
      <c r="C45" s="12">
        <v>4</v>
      </c>
      <c r="D45" s="64">
        <v>9</v>
      </c>
      <c r="E45" s="17">
        <f>C45-$N$13</f>
        <v>-9.235294117647058</v>
      </c>
      <c r="F45" s="18">
        <f>D45-$N$14</f>
        <v>-4.9411764705882355</v>
      </c>
      <c r="G45" s="15">
        <f t="shared" si="3"/>
        <v>85.290657439446349</v>
      </c>
      <c r="H45" s="15">
        <f t="shared" si="4"/>
        <v>24.415224913494811</v>
      </c>
      <c r="I45" s="15">
        <f t="shared" si="5"/>
        <v>45.633217993079583</v>
      </c>
    </row>
    <row r="46" spans="1:12" ht="15.75" thickBot="1" x14ac:dyDescent="0.3">
      <c r="B46" s="13"/>
      <c r="C46" s="14">
        <f>SUM(C29:C45)</f>
        <v>225</v>
      </c>
      <c r="D46" s="14">
        <f>SUM(D29:D45)</f>
        <v>237</v>
      </c>
      <c r="E46" s="14"/>
      <c r="F46" s="14"/>
      <c r="G46" s="14">
        <f>SUM(G29:G45)</f>
        <v>289.05882352941177</v>
      </c>
      <c r="H46" s="14">
        <f>SUM(H29:H45)</f>
        <v>216.94117647058829</v>
      </c>
      <c r="I46" s="16">
        <f>SUM(I29:I45)</f>
        <v>177.23529411764707</v>
      </c>
    </row>
    <row r="47" spans="1:12" ht="21" thickBot="1" x14ac:dyDescent="0.3">
      <c r="B47" s="13"/>
      <c r="C47" s="14" t="s">
        <v>26</v>
      </c>
      <c r="D47" s="14" t="s">
        <v>27</v>
      </c>
      <c r="E47" s="14"/>
      <c r="F47" s="14"/>
      <c r="G47" s="14" t="s">
        <v>28</v>
      </c>
      <c r="H47" s="14" t="s">
        <v>29</v>
      </c>
      <c r="I47" s="14" t="s">
        <v>33</v>
      </c>
    </row>
    <row r="48" spans="1:12" x14ac:dyDescent="0.25">
      <c r="B48" s="74"/>
      <c r="C48" s="74"/>
      <c r="D48" s="74"/>
      <c r="E48" s="74"/>
      <c r="F48" s="74"/>
      <c r="G48" s="74"/>
      <c r="H48" s="74"/>
      <c r="I48" s="74"/>
    </row>
    <row r="49" spans="1:13" ht="15.75" thickBot="1" x14ac:dyDescent="0.3">
      <c r="B49" s="74"/>
      <c r="C49" s="74"/>
      <c r="D49" s="74"/>
      <c r="E49" s="74"/>
      <c r="F49" s="74"/>
      <c r="G49" s="74"/>
      <c r="H49" s="74"/>
      <c r="I49" s="74"/>
    </row>
    <row r="50" spans="1:13" x14ac:dyDescent="0.25">
      <c r="B50" s="36" t="s">
        <v>0</v>
      </c>
      <c r="C50" s="7" t="s">
        <v>1</v>
      </c>
      <c r="D50" s="7" t="s">
        <v>2</v>
      </c>
      <c r="E50" s="36" t="s">
        <v>3</v>
      </c>
      <c r="F50" s="36" t="s">
        <v>4</v>
      </c>
      <c r="G50" s="36" t="s">
        <v>5</v>
      </c>
      <c r="H50" s="36" t="s">
        <v>6</v>
      </c>
      <c r="I50" s="36" t="s">
        <v>32</v>
      </c>
    </row>
    <row r="51" spans="1:13" ht="15.75" thickBot="1" x14ac:dyDescent="0.3">
      <c r="B51" s="37"/>
      <c r="C51" s="8" t="s">
        <v>8</v>
      </c>
      <c r="D51" s="8" t="s">
        <v>9</v>
      </c>
      <c r="E51" s="37"/>
      <c r="F51" s="37"/>
      <c r="G51" s="37"/>
      <c r="H51" s="37"/>
      <c r="I51" s="37"/>
    </row>
    <row r="52" spans="1:13" x14ac:dyDescent="0.25">
      <c r="A52">
        <v>1</v>
      </c>
      <c r="B52" s="9" t="s">
        <v>10</v>
      </c>
      <c r="C52" s="10">
        <v>20</v>
      </c>
      <c r="D52" s="63">
        <v>18</v>
      </c>
      <c r="E52" s="75">
        <f>C52-$M$64</f>
        <v>6.764705882352942</v>
      </c>
      <c r="F52" s="75">
        <f>D52-$M$65</f>
        <v>4.0588235294117645</v>
      </c>
      <c r="G52" s="75">
        <f>E52*E52</f>
        <v>45.761245674740493</v>
      </c>
      <c r="H52" s="75">
        <f>F52*F52</f>
        <v>16.474048442906572</v>
      </c>
      <c r="I52" s="15">
        <f>E52*F52</f>
        <v>27.456747404844293</v>
      </c>
    </row>
    <row r="53" spans="1:13" x14ac:dyDescent="0.25">
      <c r="A53">
        <v>2</v>
      </c>
      <c r="B53" s="9" t="s">
        <v>11</v>
      </c>
      <c r="C53" s="10">
        <v>18</v>
      </c>
      <c r="D53" s="63">
        <v>19</v>
      </c>
      <c r="E53" s="75">
        <f t="shared" ref="E53:E68" si="6">C53-$M$64</f>
        <v>4.764705882352942</v>
      </c>
      <c r="F53" s="75">
        <f t="shared" ref="F53:F68" si="7">D53-$M$65</f>
        <v>5.0588235294117645</v>
      </c>
      <c r="G53" s="75">
        <f t="shared" ref="G53:G68" si="8">E53*E53</f>
        <v>22.702422145328729</v>
      </c>
      <c r="H53" s="75">
        <f t="shared" ref="H53:H68" si="9">F53*F53</f>
        <v>25.591695501730101</v>
      </c>
      <c r="I53" s="15">
        <f t="shared" ref="I53:I68" si="10">E53*F53</f>
        <v>24.103806228373706</v>
      </c>
    </row>
    <row r="54" spans="1:13" x14ac:dyDescent="0.25">
      <c r="A54">
        <v>3</v>
      </c>
      <c r="B54" s="9" t="s">
        <v>12</v>
      </c>
      <c r="C54" s="10">
        <v>18</v>
      </c>
      <c r="D54" s="63">
        <v>17</v>
      </c>
      <c r="E54" s="75">
        <f t="shared" si="6"/>
        <v>4.764705882352942</v>
      </c>
      <c r="F54" s="75">
        <f t="shared" si="7"/>
        <v>3.0588235294117645</v>
      </c>
      <c r="G54" s="75">
        <f t="shared" si="8"/>
        <v>22.702422145328729</v>
      </c>
      <c r="H54" s="75">
        <f t="shared" si="9"/>
        <v>9.3564013840830444</v>
      </c>
      <c r="I54" s="15">
        <f t="shared" si="10"/>
        <v>14.574394463667822</v>
      </c>
    </row>
    <row r="55" spans="1:13" x14ac:dyDescent="0.25">
      <c r="A55">
        <v>4</v>
      </c>
      <c r="B55" s="9" t="s">
        <v>13</v>
      </c>
      <c r="C55" s="10">
        <v>17</v>
      </c>
      <c r="D55" s="63">
        <v>18</v>
      </c>
      <c r="E55" s="75">
        <f t="shared" si="6"/>
        <v>3.764705882352942</v>
      </c>
      <c r="F55" s="75">
        <f t="shared" si="7"/>
        <v>4.0588235294117645</v>
      </c>
      <c r="G55" s="75">
        <f t="shared" si="8"/>
        <v>14.173010380622843</v>
      </c>
      <c r="H55" s="75">
        <f t="shared" si="9"/>
        <v>16.474048442906572</v>
      </c>
      <c r="I55" s="15">
        <f t="shared" si="10"/>
        <v>15.280276816609</v>
      </c>
    </row>
    <row r="56" spans="1:13" x14ac:dyDescent="0.25">
      <c r="A56">
        <v>5</v>
      </c>
      <c r="B56" s="9" t="s">
        <v>14</v>
      </c>
      <c r="C56" s="10">
        <v>16</v>
      </c>
      <c r="D56" s="63">
        <v>15</v>
      </c>
      <c r="E56" s="75">
        <f t="shared" si="6"/>
        <v>2.764705882352942</v>
      </c>
      <c r="F56" s="75">
        <f t="shared" si="7"/>
        <v>1.0588235294117645</v>
      </c>
      <c r="G56" s="75">
        <f t="shared" si="8"/>
        <v>7.64359861591696</v>
      </c>
      <c r="H56" s="75">
        <f t="shared" si="9"/>
        <v>1.1211072664359858</v>
      </c>
      <c r="I56" s="15">
        <f t="shared" si="10"/>
        <v>2.9273356401384087</v>
      </c>
    </row>
    <row r="57" spans="1:13" x14ac:dyDescent="0.25">
      <c r="A57">
        <v>6</v>
      </c>
      <c r="B57" s="9" t="s">
        <v>15</v>
      </c>
      <c r="C57" s="10">
        <v>15</v>
      </c>
      <c r="D57" s="63">
        <v>17</v>
      </c>
      <c r="E57" s="75">
        <f t="shared" si="6"/>
        <v>1.764705882352942</v>
      </c>
      <c r="F57" s="75">
        <f t="shared" si="7"/>
        <v>3.0588235294117645</v>
      </c>
      <c r="G57" s="75">
        <f t="shared" si="8"/>
        <v>3.1141868512110755</v>
      </c>
      <c r="H57" s="75">
        <f t="shared" si="9"/>
        <v>9.3564013840830444</v>
      </c>
      <c r="I57" s="15">
        <f t="shared" si="10"/>
        <v>5.3979238754325278</v>
      </c>
    </row>
    <row r="58" spans="1:13" x14ac:dyDescent="0.25">
      <c r="A58">
        <v>7</v>
      </c>
      <c r="B58" s="9" t="s">
        <v>16</v>
      </c>
      <c r="C58" s="10">
        <v>15</v>
      </c>
      <c r="D58" s="63">
        <v>10</v>
      </c>
      <c r="E58" s="75">
        <f t="shared" si="6"/>
        <v>1.764705882352942</v>
      </c>
      <c r="F58" s="75">
        <f t="shared" si="7"/>
        <v>-3.9411764705882355</v>
      </c>
      <c r="G58" s="75">
        <f t="shared" si="8"/>
        <v>3.1141868512110755</v>
      </c>
      <c r="H58" s="75">
        <f t="shared" si="9"/>
        <v>15.532871972318341</v>
      </c>
      <c r="I58" s="15">
        <f t="shared" si="10"/>
        <v>-6.9550173010380663</v>
      </c>
    </row>
    <row r="59" spans="1:13" x14ac:dyDescent="0.25">
      <c r="A59">
        <v>8</v>
      </c>
      <c r="B59" s="9" t="s">
        <v>17</v>
      </c>
      <c r="C59" s="10">
        <v>14</v>
      </c>
      <c r="D59" s="63">
        <v>16</v>
      </c>
      <c r="E59" s="75">
        <f t="shared" si="6"/>
        <v>0.76470588235294201</v>
      </c>
      <c r="F59" s="75">
        <f t="shared" si="7"/>
        <v>2.0588235294117645</v>
      </c>
      <c r="G59" s="75">
        <f t="shared" si="8"/>
        <v>0.58477508650519161</v>
      </c>
      <c r="H59" s="75">
        <f t="shared" si="9"/>
        <v>4.2387543252595146</v>
      </c>
      <c r="I59" s="15">
        <f t="shared" si="10"/>
        <v>1.5743944636678215</v>
      </c>
    </row>
    <row r="60" spans="1:13" x14ac:dyDescent="0.25">
      <c r="A60">
        <v>9</v>
      </c>
      <c r="B60" s="9" t="s">
        <v>18</v>
      </c>
      <c r="C60" s="10">
        <v>14</v>
      </c>
      <c r="D60" s="63">
        <v>15</v>
      </c>
      <c r="E60" s="75">
        <f t="shared" si="6"/>
        <v>0.76470588235294201</v>
      </c>
      <c r="F60" s="75">
        <f t="shared" si="7"/>
        <v>1.0588235294117645</v>
      </c>
      <c r="G60" s="75">
        <f t="shared" si="8"/>
        <v>0.58477508650519161</v>
      </c>
      <c r="H60" s="75">
        <f t="shared" si="9"/>
        <v>1.1211072664359858</v>
      </c>
      <c r="I60" s="15">
        <f t="shared" si="10"/>
        <v>0.80968858131487964</v>
      </c>
    </row>
    <row r="61" spans="1:13" x14ac:dyDescent="0.25">
      <c r="A61">
        <v>10</v>
      </c>
      <c r="B61" s="9" t="s">
        <v>19</v>
      </c>
      <c r="C61" s="10">
        <v>13</v>
      </c>
      <c r="D61" s="63">
        <v>16</v>
      </c>
      <c r="E61" s="75">
        <f t="shared" si="6"/>
        <v>-0.23529411764705799</v>
      </c>
      <c r="F61" s="75">
        <f t="shared" si="7"/>
        <v>2.0588235294117645</v>
      </c>
      <c r="G61" s="75">
        <f t="shared" si="8"/>
        <v>5.5363321799307565E-2</v>
      </c>
      <c r="H61" s="75">
        <f t="shared" si="9"/>
        <v>4.2387543252595146</v>
      </c>
      <c r="I61" s="15">
        <f t="shared" si="10"/>
        <v>-0.48442906574394284</v>
      </c>
    </row>
    <row r="62" spans="1:13" x14ac:dyDescent="0.25">
      <c r="A62">
        <v>11</v>
      </c>
      <c r="B62" s="9" t="s">
        <v>20</v>
      </c>
      <c r="C62" s="10">
        <v>13</v>
      </c>
      <c r="D62" s="63">
        <v>14</v>
      </c>
      <c r="E62" s="75">
        <f t="shared" si="6"/>
        <v>-0.23529411764705799</v>
      </c>
      <c r="F62" s="75">
        <f t="shared" si="7"/>
        <v>5.8823529411764497E-2</v>
      </c>
      <c r="G62" s="75">
        <f t="shared" si="8"/>
        <v>5.5363321799307565E-2</v>
      </c>
      <c r="H62" s="75">
        <f t="shared" si="9"/>
        <v>3.4602076124567228E-3</v>
      </c>
      <c r="I62" s="15">
        <f t="shared" si="10"/>
        <v>-1.3840830449826891E-2</v>
      </c>
    </row>
    <row r="63" spans="1:13" x14ac:dyDescent="0.25">
      <c r="A63">
        <v>12</v>
      </c>
      <c r="B63" s="9" t="s">
        <v>21</v>
      </c>
      <c r="C63" s="10">
        <v>12</v>
      </c>
      <c r="D63" s="63">
        <v>7</v>
      </c>
      <c r="E63" s="75">
        <f t="shared" si="6"/>
        <v>-1.235294117647058</v>
      </c>
      <c r="F63" s="75">
        <f t="shared" si="7"/>
        <v>-6.9411764705882355</v>
      </c>
      <c r="G63" s="75">
        <f t="shared" si="8"/>
        <v>1.5259515570934234</v>
      </c>
      <c r="H63" s="75">
        <f t="shared" si="9"/>
        <v>48.179930795847753</v>
      </c>
      <c r="I63" s="15">
        <f t="shared" si="10"/>
        <v>8.5743944636678151</v>
      </c>
    </row>
    <row r="64" spans="1:13" x14ac:dyDescent="0.25">
      <c r="A64">
        <v>13</v>
      </c>
      <c r="B64" s="9" t="s">
        <v>22</v>
      </c>
      <c r="C64" s="10">
        <v>11</v>
      </c>
      <c r="D64" s="63">
        <v>13</v>
      </c>
      <c r="E64" s="75">
        <f t="shared" si="6"/>
        <v>-2.235294117647058</v>
      </c>
      <c r="F64" s="75">
        <f t="shared" si="7"/>
        <v>-0.9411764705882355</v>
      </c>
      <c r="G64" s="75">
        <f t="shared" si="8"/>
        <v>4.9965397923875399</v>
      </c>
      <c r="H64" s="75">
        <f t="shared" si="9"/>
        <v>0.8858131487889277</v>
      </c>
      <c r="I64" s="15">
        <f t="shared" si="10"/>
        <v>2.1038062283737022</v>
      </c>
      <c r="L64" s="68"/>
      <c r="M64" s="69">
        <f>C69/A68</f>
        <v>13.235294117647058</v>
      </c>
    </row>
    <row r="65" spans="1:13" x14ac:dyDescent="0.25">
      <c r="A65">
        <v>14</v>
      </c>
      <c r="B65" s="9" t="s">
        <v>23</v>
      </c>
      <c r="C65" s="10">
        <v>10</v>
      </c>
      <c r="D65" s="63">
        <v>8</v>
      </c>
      <c r="E65" s="75">
        <f t="shared" si="6"/>
        <v>-3.235294117647058</v>
      </c>
      <c r="F65" s="75">
        <f t="shared" si="7"/>
        <v>-5.9411764705882355</v>
      </c>
      <c r="G65" s="75">
        <f t="shared" si="8"/>
        <v>10.467128027681655</v>
      </c>
      <c r="H65" s="75">
        <f t="shared" si="9"/>
        <v>35.297577854671282</v>
      </c>
      <c r="I65" s="15">
        <f t="shared" si="10"/>
        <v>19.221453287197228</v>
      </c>
      <c r="L65" s="70"/>
      <c r="M65" s="71">
        <f>D69/A68</f>
        <v>13.941176470588236</v>
      </c>
    </row>
    <row r="66" spans="1:13" x14ac:dyDescent="0.25">
      <c r="A66">
        <v>15</v>
      </c>
      <c r="B66" s="9" t="s">
        <v>24</v>
      </c>
      <c r="C66" s="10">
        <v>8</v>
      </c>
      <c r="D66" s="63">
        <v>13</v>
      </c>
      <c r="E66" s="75">
        <f t="shared" si="6"/>
        <v>-5.235294117647058</v>
      </c>
      <c r="F66" s="75">
        <f t="shared" si="7"/>
        <v>-0.9411764705882355</v>
      </c>
      <c r="G66" s="75">
        <f t="shared" si="8"/>
        <v>27.408304498269889</v>
      </c>
      <c r="H66" s="75">
        <f t="shared" si="9"/>
        <v>0.8858131487889277</v>
      </c>
      <c r="I66" s="15">
        <f t="shared" si="10"/>
        <v>4.9273356401384083</v>
      </c>
    </row>
    <row r="67" spans="1:13" x14ac:dyDescent="0.25">
      <c r="A67">
        <v>16</v>
      </c>
      <c r="B67" s="9" t="s">
        <v>20</v>
      </c>
      <c r="C67" s="10">
        <v>7</v>
      </c>
      <c r="D67" s="63">
        <v>12</v>
      </c>
      <c r="E67" s="75">
        <f t="shared" si="6"/>
        <v>-6.235294117647058</v>
      </c>
      <c r="F67" s="75">
        <f t="shared" si="7"/>
        <v>-1.9411764705882355</v>
      </c>
      <c r="G67" s="75">
        <f t="shared" si="8"/>
        <v>38.878892733564001</v>
      </c>
      <c r="H67" s="75">
        <f t="shared" si="9"/>
        <v>3.7681660899653986</v>
      </c>
      <c r="I67" s="15">
        <f t="shared" si="10"/>
        <v>12.103806228373703</v>
      </c>
    </row>
    <row r="68" spans="1:13" ht="15.75" thickBot="1" x14ac:dyDescent="0.3">
      <c r="A68">
        <v>17</v>
      </c>
      <c r="B68" s="11" t="s">
        <v>25</v>
      </c>
      <c r="C68" s="12">
        <v>4</v>
      </c>
      <c r="D68" s="64">
        <v>9</v>
      </c>
      <c r="E68" s="12">
        <f t="shared" si="6"/>
        <v>-9.235294117647058</v>
      </c>
      <c r="F68" s="12">
        <f t="shared" si="7"/>
        <v>-4.9411764705882355</v>
      </c>
      <c r="G68" s="12">
        <f t="shared" si="8"/>
        <v>85.290657439446349</v>
      </c>
      <c r="H68" s="12">
        <f t="shared" si="9"/>
        <v>24.415224913494811</v>
      </c>
      <c r="I68" s="12">
        <f t="shared" si="10"/>
        <v>45.633217993079583</v>
      </c>
    </row>
    <row r="69" spans="1:13" ht="15.75" thickBot="1" x14ac:dyDescent="0.3">
      <c r="B69" s="13"/>
      <c r="C69" s="14">
        <f>SUM(C52:C68)</f>
        <v>225</v>
      </c>
      <c r="D69" s="14">
        <f>SUM(D52:D68)</f>
        <v>237</v>
      </c>
      <c r="E69" s="14"/>
      <c r="F69" s="14"/>
      <c r="G69" s="14">
        <f t="shared" ref="G69:I69" si="11">SUM(G52:G68)</f>
        <v>289.05882352941177</v>
      </c>
      <c r="H69" s="14">
        <f t="shared" si="11"/>
        <v>216.94117647058829</v>
      </c>
      <c r="I69" s="14">
        <f t="shared" si="11"/>
        <v>177.23529411764707</v>
      </c>
    </row>
    <row r="70" spans="1:13" ht="21" thickBot="1" x14ac:dyDescent="0.3">
      <c r="B70" s="13"/>
      <c r="C70" s="14" t="s">
        <v>26</v>
      </c>
      <c r="D70" s="14" t="s">
        <v>27</v>
      </c>
      <c r="E70" s="74"/>
      <c r="F70" s="74"/>
      <c r="G70" s="14" t="s">
        <v>28</v>
      </c>
      <c r="H70" s="14" t="s">
        <v>29</v>
      </c>
      <c r="I70" s="14" t="s">
        <v>33</v>
      </c>
    </row>
    <row r="71" spans="1:13" x14ac:dyDescent="0.25">
      <c r="B71" s="74"/>
      <c r="C71" s="74"/>
      <c r="D71" s="74"/>
      <c r="E71" s="74"/>
      <c r="F71" s="74"/>
      <c r="G71" s="74"/>
      <c r="H71" s="74"/>
      <c r="I71" s="74"/>
    </row>
    <row r="72" spans="1:13" x14ac:dyDescent="0.25">
      <c r="B72" s="74"/>
      <c r="C72" s="74"/>
      <c r="D72" s="74"/>
      <c r="E72" s="74"/>
      <c r="F72" s="74"/>
      <c r="G72" s="74"/>
      <c r="H72" s="74"/>
      <c r="I72" s="74"/>
    </row>
    <row r="73" spans="1:13" ht="15.75" thickBot="1" x14ac:dyDescent="0.3"/>
    <row r="74" spans="1:13" ht="15" customHeight="1" x14ac:dyDescent="0.25">
      <c r="B74" s="36" t="s">
        <v>0</v>
      </c>
      <c r="C74" s="7" t="s">
        <v>1</v>
      </c>
      <c r="D74" s="7" t="s">
        <v>2</v>
      </c>
      <c r="E74" s="36" t="s">
        <v>34</v>
      </c>
      <c r="F74" s="36" t="s">
        <v>35</v>
      </c>
      <c r="G74" s="36" t="s">
        <v>36</v>
      </c>
    </row>
    <row r="75" spans="1:13" ht="15.75" thickBot="1" x14ac:dyDescent="0.3">
      <c r="B75" s="37"/>
      <c r="C75" s="8" t="s">
        <v>8</v>
      </c>
      <c r="D75" s="8" t="s">
        <v>9</v>
      </c>
      <c r="E75" s="37"/>
      <c r="F75" s="37"/>
      <c r="G75" s="37"/>
    </row>
    <row r="76" spans="1:13" x14ac:dyDescent="0.25">
      <c r="A76">
        <v>1</v>
      </c>
      <c r="B76" s="9" t="s">
        <v>10</v>
      </c>
      <c r="C76" s="10">
        <v>20</v>
      </c>
      <c r="D76" s="63">
        <v>18</v>
      </c>
      <c r="E76" s="19">
        <f>C76*C76</f>
        <v>400</v>
      </c>
      <c r="F76" s="19">
        <f>D76*D76</f>
        <v>324</v>
      </c>
      <c r="G76" s="19">
        <f>C76*D76</f>
        <v>360</v>
      </c>
    </row>
    <row r="77" spans="1:13" x14ac:dyDescent="0.25">
      <c r="A77">
        <v>2</v>
      </c>
      <c r="B77" s="9" t="s">
        <v>11</v>
      </c>
      <c r="C77" s="10">
        <v>18</v>
      </c>
      <c r="D77" s="63">
        <v>19</v>
      </c>
      <c r="E77" s="19">
        <f t="shared" ref="E77:E92" si="12">C77*C77</f>
        <v>324</v>
      </c>
      <c r="F77" s="19">
        <f t="shared" ref="F77:F92" si="13">D77*D77</f>
        <v>361</v>
      </c>
      <c r="G77" s="19">
        <f t="shared" ref="G77:G92" si="14">C77*D77</f>
        <v>342</v>
      </c>
    </row>
    <row r="78" spans="1:13" x14ac:dyDescent="0.25">
      <c r="A78">
        <v>3</v>
      </c>
      <c r="B78" s="9" t="s">
        <v>12</v>
      </c>
      <c r="C78" s="10">
        <v>18</v>
      </c>
      <c r="D78" s="63">
        <v>17</v>
      </c>
      <c r="E78" s="19">
        <f t="shared" si="12"/>
        <v>324</v>
      </c>
      <c r="F78" s="19">
        <f t="shared" si="13"/>
        <v>289</v>
      </c>
      <c r="G78" s="19">
        <f t="shared" si="14"/>
        <v>306</v>
      </c>
    </row>
    <row r="79" spans="1:13" x14ac:dyDescent="0.25">
      <c r="A79">
        <v>4</v>
      </c>
      <c r="B79" s="9" t="s">
        <v>13</v>
      </c>
      <c r="C79" s="10">
        <v>17</v>
      </c>
      <c r="D79" s="63">
        <v>18</v>
      </c>
      <c r="E79" s="19">
        <f t="shared" si="12"/>
        <v>289</v>
      </c>
      <c r="F79" s="19">
        <f t="shared" si="13"/>
        <v>324</v>
      </c>
      <c r="G79" s="19">
        <f t="shared" si="14"/>
        <v>306</v>
      </c>
    </row>
    <row r="80" spans="1:13" x14ac:dyDescent="0.25">
      <c r="A80">
        <v>5</v>
      </c>
      <c r="B80" s="9" t="s">
        <v>14</v>
      </c>
      <c r="C80" s="10">
        <v>16</v>
      </c>
      <c r="D80" s="63">
        <v>15</v>
      </c>
      <c r="E80" s="19">
        <f t="shared" si="12"/>
        <v>256</v>
      </c>
      <c r="F80" s="19">
        <f t="shared" si="13"/>
        <v>225</v>
      </c>
      <c r="G80" s="19">
        <f t="shared" si="14"/>
        <v>240</v>
      </c>
      <c r="I80">
        <f>(A92*G93-(C93*D93))/SQRT((A92*E93-(C93*C93))*(A92*F93-(D93^2)))</f>
        <v>0.70776013876237986</v>
      </c>
    </row>
    <row r="81" spans="1:9" x14ac:dyDescent="0.25">
      <c r="A81">
        <v>6</v>
      </c>
      <c r="B81" s="9" t="s">
        <v>15</v>
      </c>
      <c r="C81" s="10">
        <v>15</v>
      </c>
      <c r="D81" s="63">
        <v>17</v>
      </c>
      <c r="E81" s="19">
        <f t="shared" si="12"/>
        <v>225</v>
      </c>
      <c r="F81" s="19">
        <f t="shared" si="13"/>
        <v>289</v>
      </c>
      <c r="G81" s="19">
        <f t="shared" si="14"/>
        <v>255</v>
      </c>
    </row>
    <row r="82" spans="1:9" x14ac:dyDescent="0.25">
      <c r="A82">
        <v>7</v>
      </c>
      <c r="B82" s="9" t="s">
        <v>16</v>
      </c>
      <c r="C82" s="10">
        <v>15</v>
      </c>
      <c r="D82" s="63">
        <v>10</v>
      </c>
      <c r="E82" s="19">
        <f t="shared" si="12"/>
        <v>225</v>
      </c>
      <c r="F82" s="19">
        <f t="shared" si="13"/>
        <v>100</v>
      </c>
      <c r="G82" s="19">
        <f t="shared" si="14"/>
        <v>150</v>
      </c>
    </row>
    <row r="83" spans="1:9" x14ac:dyDescent="0.25">
      <c r="A83">
        <v>8</v>
      </c>
      <c r="B83" s="9" t="s">
        <v>17</v>
      </c>
      <c r="C83" s="10">
        <v>14</v>
      </c>
      <c r="D83" s="63">
        <v>16</v>
      </c>
      <c r="E83" s="19">
        <f t="shared" si="12"/>
        <v>196</v>
      </c>
      <c r="F83" s="19">
        <f t="shared" si="13"/>
        <v>256</v>
      </c>
      <c r="G83" s="19">
        <f t="shared" si="14"/>
        <v>224</v>
      </c>
      <c r="I83">
        <f>((A92*G93)-(C93*D93))/SQRT((A92*E93-(C93*C93))*(A92*F93-D93^2))</f>
        <v>0.70776013876237986</v>
      </c>
    </row>
    <row r="84" spans="1:9" x14ac:dyDescent="0.25">
      <c r="A84">
        <v>9</v>
      </c>
      <c r="B84" s="9" t="s">
        <v>18</v>
      </c>
      <c r="C84" s="10">
        <v>14</v>
      </c>
      <c r="D84" s="63">
        <v>15</v>
      </c>
      <c r="E84" s="19">
        <f t="shared" si="12"/>
        <v>196</v>
      </c>
      <c r="F84" s="19">
        <f t="shared" si="13"/>
        <v>225</v>
      </c>
      <c r="G84" s="19">
        <f t="shared" si="14"/>
        <v>210</v>
      </c>
    </row>
    <row r="85" spans="1:9" x14ac:dyDescent="0.25">
      <c r="A85">
        <v>10</v>
      </c>
      <c r="B85" s="9" t="s">
        <v>19</v>
      </c>
      <c r="C85" s="10">
        <v>13</v>
      </c>
      <c r="D85" s="63">
        <v>16</v>
      </c>
      <c r="E85" s="19">
        <f t="shared" si="12"/>
        <v>169</v>
      </c>
      <c r="F85" s="19">
        <f t="shared" si="13"/>
        <v>256</v>
      </c>
      <c r="G85" s="19">
        <f t="shared" si="14"/>
        <v>208</v>
      </c>
    </row>
    <row r="86" spans="1:9" x14ac:dyDescent="0.25">
      <c r="A86">
        <v>11</v>
      </c>
      <c r="B86" s="9" t="s">
        <v>20</v>
      </c>
      <c r="C86" s="10">
        <v>13</v>
      </c>
      <c r="D86" s="63">
        <v>14</v>
      </c>
      <c r="E86" s="19">
        <f t="shared" si="12"/>
        <v>169</v>
      </c>
      <c r="F86" s="19">
        <f t="shared" si="13"/>
        <v>196</v>
      </c>
      <c r="G86" s="19">
        <f t="shared" si="14"/>
        <v>182</v>
      </c>
    </row>
    <row r="87" spans="1:9" x14ac:dyDescent="0.25">
      <c r="A87">
        <v>12</v>
      </c>
      <c r="B87" s="9" t="s">
        <v>21</v>
      </c>
      <c r="C87" s="10">
        <v>12</v>
      </c>
      <c r="D87" s="63">
        <v>7</v>
      </c>
      <c r="E87" s="19">
        <f t="shared" si="12"/>
        <v>144</v>
      </c>
      <c r="F87" s="19">
        <f t="shared" si="13"/>
        <v>49</v>
      </c>
      <c r="G87" s="19">
        <f t="shared" si="14"/>
        <v>84</v>
      </c>
    </row>
    <row r="88" spans="1:9" x14ac:dyDescent="0.25">
      <c r="A88">
        <v>13</v>
      </c>
      <c r="B88" s="9" t="s">
        <v>22</v>
      </c>
      <c r="C88" s="10">
        <v>11</v>
      </c>
      <c r="D88" s="63">
        <v>13</v>
      </c>
      <c r="E88" s="19">
        <f t="shared" si="12"/>
        <v>121</v>
      </c>
      <c r="F88" s="19">
        <f t="shared" si="13"/>
        <v>169</v>
      </c>
      <c r="G88" s="19">
        <f t="shared" si="14"/>
        <v>143</v>
      </c>
    </row>
    <row r="89" spans="1:9" x14ac:dyDescent="0.25">
      <c r="A89">
        <v>14</v>
      </c>
      <c r="B89" s="9" t="s">
        <v>23</v>
      </c>
      <c r="C89" s="10">
        <v>10</v>
      </c>
      <c r="D89" s="63">
        <v>8</v>
      </c>
      <c r="E89" s="19">
        <f t="shared" si="12"/>
        <v>100</v>
      </c>
      <c r="F89" s="19">
        <f t="shared" si="13"/>
        <v>64</v>
      </c>
      <c r="G89" s="19">
        <f t="shared" si="14"/>
        <v>80</v>
      </c>
    </row>
    <row r="90" spans="1:9" x14ac:dyDescent="0.25">
      <c r="A90">
        <v>15</v>
      </c>
      <c r="B90" s="9" t="s">
        <v>24</v>
      </c>
      <c r="C90" s="10">
        <v>8</v>
      </c>
      <c r="D90" s="63">
        <v>13</v>
      </c>
      <c r="E90" s="19">
        <f t="shared" si="12"/>
        <v>64</v>
      </c>
      <c r="F90" s="19">
        <f t="shared" si="13"/>
        <v>169</v>
      </c>
      <c r="G90" s="19">
        <f t="shared" si="14"/>
        <v>104</v>
      </c>
    </row>
    <row r="91" spans="1:9" x14ac:dyDescent="0.25">
      <c r="A91">
        <v>16</v>
      </c>
      <c r="B91" s="9" t="s">
        <v>20</v>
      </c>
      <c r="C91" s="10">
        <v>7</v>
      </c>
      <c r="D91" s="63">
        <v>12</v>
      </c>
      <c r="E91" s="19">
        <f t="shared" si="12"/>
        <v>49</v>
      </c>
      <c r="F91" s="19">
        <f t="shared" si="13"/>
        <v>144</v>
      </c>
      <c r="G91" s="19">
        <f t="shared" si="14"/>
        <v>84</v>
      </c>
    </row>
    <row r="92" spans="1:9" ht="15.75" thickBot="1" x14ac:dyDescent="0.3">
      <c r="A92">
        <v>17</v>
      </c>
      <c r="B92" s="11" t="s">
        <v>25</v>
      </c>
      <c r="C92" s="12">
        <v>4</v>
      </c>
      <c r="D92" s="64">
        <v>9</v>
      </c>
      <c r="E92" s="19">
        <f t="shared" si="12"/>
        <v>16</v>
      </c>
      <c r="F92" s="19">
        <f t="shared" si="13"/>
        <v>81</v>
      </c>
      <c r="G92" s="19">
        <f t="shared" si="14"/>
        <v>36</v>
      </c>
    </row>
    <row r="93" spans="1:9" ht="15.75" thickBot="1" x14ac:dyDescent="0.3">
      <c r="B93" s="13"/>
      <c r="C93" s="14">
        <f>SUM(C76:C92)</f>
        <v>225</v>
      </c>
      <c r="D93" s="14">
        <f>SUM(D76:D92)</f>
        <v>237</v>
      </c>
      <c r="E93" s="14">
        <f t="shared" ref="E93:F93" si="15">SUM(E76:E92)</f>
        <v>3267</v>
      </c>
      <c r="F93" s="14">
        <f t="shared" si="15"/>
        <v>3521</v>
      </c>
      <c r="G93" s="14">
        <f>SUM(G76:G92)</f>
        <v>3314</v>
      </c>
    </row>
    <row r="94" spans="1:9" ht="15.75" customHeight="1" thickBot="1" x14ac:dyDescent="0.3">
      <c r="B94" s="13"/>
      <c r="C94" s="14" t="s">
        <v>26</v>
      </c>
      <c r="D94" s="14" t="s">
        <v>27</v>
      </c>
      <c r="E94" s="14" t="s">
        <v>37</v>
      </c>
      <c r="F94" s="14" t="s">
        <v>38</v>
      </c>
      <c r="G94" s="14" t="s">
        <v>39</v>
      </c>
    </row>
  </sheetData>
  <mergeCells count="24">
    <mergeCell ref="B74:B75"/>
    <mergeCell ref="E74:E75"/>
    <mergeCell ref="F74:F75"/>
    <mergeCell ref="G74:G75"/>
    <mergeCell ref="J1:J2"/>
    <mergeCell ref="B50:B51"/>
    <mergeCell ref="E50:E51"/>
    <mergeCell ref="F50:F51"/>
    <mergeCell ref="G50:G51"/>
    <mergeCell ref="H50:H51"/>
    <mergeCell ref="I50:I51"/>
    <mergeCell ref="K1:K2"/>
    <mergeCell ref="B27:B28"/>
    <mergeCell ref="E27:E28"/>
    <mergeCell ref="F27:F28"/>
    <mergeCell ref="G27:G28"/>
    <mergeCell ref="H27:H28"/>
    <mergeCell ref="I27:I28"/>
    <mergeCell ref="B1:B2"/>
    <mergeCell ref="E1:E2"/>
    <mergeCell ref="F1:F2"/>
    <mergeCell ref="G1:G2"/>
    <mergeCell ref="H1:H2"/>
    <mergeCell ref="I1:I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50" r:id="rId3">
          <objectPr defaultSize="0" autoPict="0" r:id="rId4">
            <anchor moveWithCells="1" sizeWithCells="1">
              <from>
                <xdr:col>8</xdr:col>
                <xdr:colOff>238125</xdr:colOff>
                <xdr:row>74</xdr:row>
                <xdr:rowOff>28575</xdr:rowOff>
              </from>
              <to>
                <xdr:col>13</xdr:col>
                <xdr:colOff>57150</xdr:colOff>
                <xdr:row>77</xdr:row>
                <xdr:rowOff>0</xdr:rowOff>
              </to>
            </anchor>
          </objectPr>
        </oleObject>
      </mc:Choice>
      <mc:Fallback>
        <oleObject progId="Equation.3" shapeId="2050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T22" sqref="T22"/>
    </sheetView>
  </sheetViews>
  <sheetFormatPr baseColWidth="10" defaultRowHeight="15" x14ac:dyDescent="0.25"/>
  <cols>
    <col min="5" max="5" width="4.7109375" customWidth="1"/>
    <col min="7" max="18" width="5.28515625" customWidth="1"/>
    <col min="19" max="19" width="7.140625" customWidth="1"/>
    <col min="20" max="24" width="8.140625" customWidth="1"/>
  </cols>
  <sheetData>
    <row r="1" spans="1:25" ht="15.75" x14ac:dyDescent="0.25">
      <c r="A1" s="20" t="s">
        <v>41</v>
      </c>
      <c r="B1" s="20" t="s">
        <v>40</v>
      </c>
      <c r="C1" s="20" t="s">
        <v>41</v>
      </c>
      <c r="D1" s="20" t="s">
        <v>40</v>
      </c>
      <c r="E1" s="20"/>
      <c r="F1" s="22" t="s">
        <v>8</v>
      </c>
      <c r="G1" s="40" t="s">
        <v>53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8" t="s">
        <v>61</v>
      </c>
      <c r="T1" s="48" t="s">
        <v>62</v>
      </c>
      <c r="U1" s="45" t="s">
        <v>63</v>
      </c>
      <c r="V1" s="48" t="s">
        <v>64</v>
      </c>
      <c r="W1" s="45" t="s">
        <v>65</v>
      </c>
      <c r="X1" s="45" t="s">
        <v>66</v>
      </c>
      <c r="Y1" s="27"/>
    </row>
    <row r="2" spans="1:25" ht="15" customHeight="1" thickBot="1" x14ac:dyDescent="0.3">
      <c r="A2" s="21">
        <v>13</v>
      </c>
      <c r="B2" s="21">
        <v>14</v>
      </c>
      <c r="C2" s="21">
        <v>15</v>
      </c>
      <c r="D2" s="21">
        <v>13</v>
      </c>
      <c r="E2" s="42" t="s">
        <v>54</v>
      </c>
      <c r="F2" s="23" t="s">
        <v>9</v>
      </c>
      <c r="G2" s="38" t="s">
        <v>47</v>
      </c>
      <c r="H2" s="39"/>
      <c r="I2" s="38" t="s">
        <v>48</v>
      </c>
      <c r="J2" s="39"/>
      <c r="K2" s="38" t="s">
        <v>49</v>
      </c>
      <c r="L2" s="39"/>
      <c r="M2" s="38" t="s">
        <v>50</v>
      </c>
      <c r="N2" s="39"/>
      <c r="O2" s="38" t="s">
        <v>51</v>
      </c>
      <c r="P2" s="39"/>
      <c r="Q2" s="38" t="s">
        <v>52</v>
      </c>
      <c r="R2" s="39"/>
      <c r="S2" s="49"/>
      <c r="T2" s="49"/>
      <c r="U2" s="46"/>
      <c r="V2" s="49"/>
      <c r="W2" s="46"/>
      <c r="X2" s="46"/>
      <c r="Y2" s="27"/>
    </row>
    <row r="3" spans="1:25" ht="15.75" thickBot="1" x14ac:dyDescent="0.3">
      <c r="A3" s="21">
        <v>18</v>
      </c>
      <c r="B3" s="21">
        <v>19</v>
      </c>
      <c r="C3" s="21">
        <v>12</v>
      </c>
      <c r="D3" s="21">
        <v>18</v>
      </c>
      <c r="E3" s="42"/>
      <c r="F3" s="43" t="s">
        <v>42</v>
      </c>
      <c r="G3" s="24"/>
      <c r="H3" s="26"/>
      <c r="I3" s="24"/>
      <c r="J3" s="26"/>
      <c r="K3" s="24"/>
      <c r="L3" s="26"/>
      <c r="M3" s="24"/>
      <c r="N3" s="26"/>
      <c r="O3" s="24">
        <v>1</v>
      </c>
      <c r="P3" s="26"/>
      <c r="Q3" s="24"/>
      <c r="R3" s="26"/>
      <c r="S3" s="50">
        <f>SUM(G3:R3)</f>
        <v>1</v>
      </c>
      <c r="T3" s="47">
        <v>3</v>
      </c>
      <c r="U3" s="47">
        <f>T3*S3</f>
        <v>3</v>
      </c>
      <c r="V3" s="47">
        <f>T3*T3</f>
        <v>9</v>
      </c>
      <c r="W3" s="47">
        <f>V3*S3</f>
        <v>9</v>
      </c>
      <c r="X3" s="47">
        <f>SUM(H4:R4)</f>
        <v>6</v>
      </c>
    </row>
    <row r="4" spans="1:25" ht="15.75" thickBot="1" x14ac:dyDescent="0.3">
      <c r="A4" s="21">
        <v>15</v>
      </c>
      <c r="B4" s="31">
        <v>13</v>
      </c>
      <c r="C4" s="21">
        <v>11</v>
      </c>
      <c r="D4" s="21">
        <v>16</v>
      </c>
      <c r="E4" s="42"/>
      <c r="F4" s="44"/>
      <c r="G4" s="25"/>
      <c r="H4" s="23"/>
      <c r="I4" s="25"/>
      <c r="J4" s="23"/>
      <c r="K4" s="25"/>
      <c r="L4" s="23"/>
      <c r="M4" s="25"/>
      <c r="N4" s="23"/>
      <c r="O4" s="25"/>
      <c r="P4" s="23">
        <f>T3*O3*$O$16</f>
        <v>6</v>
      </c>
      <c r="Q4" s="25"/>
      <c r="R4" s="23"/>
      <c r="S4" s="51"/>
      <c r="T4" s="47"/>
      <c r="U4" s="47"/>
      <c r="V4" s="47"/>
      <c r="W4" s="47"/>
      <c r="X4" s="47"/>
    </row>
    <row r="5" spans="1:25" ht="15.75" thickBot="1" x14ac:dyDescent="0.3">
      <c r="A5" s="21">
        <v>6</v>
      </c>
      <c r="B5" s="21">
        <v>10</v>
      </c>
      <c r="C5" s="21">
        <v>10</v>
      </c>
      <c r="D5" s="21">
        <v>10</v>
      </c>
      <c r="E5" s="42"/>
      <c r="F5" s="43" t="s">
        <v>43</v>
      </c>
      <c r="G5" s="24"/>
      <c r="H5" s="26"/>
      <c r="I5" s="24">
        <v>1</v>
      </c>
      <c r="J5" s="26"/>
      <c r="K5" s="24"/>
      <c r="L5" s="26"/>
      <c r="M5" s="24">
        <v>1</v>
      </c>
      <c r="N5" s="26"/>
      <c r="O5" s="24">
        <v>2</v>
      </c>
      <c r="P5" s="26"/>
      <c r="Q5" s="24">
        <v>5</v>
      </c>
      <c r="R5" s="26"/>
      <c r="S5" s="50">
        <f t="shared" ref="S5:S13" si="0">SUM(G5:R5)</f>
        <v>9</v>
      </c>
      <c r="T5" s="47">
        <v>2</v>
      </c>
      <c r="U5" s="47">
        <f t="shared" ref="U5" si="1">T5*S5</f>
        <v>18</v>
      </c>
      <c r="V5" s="47">
        <f t="shared" ref="V5" si="2">T5*T5</f>
        <v>4</v>
      </c>
      <c r="W5" s="47">
        <f t="shared" ref="W5" si="3">V5*S5</f>
        <v>36</v>
      </c>
      <c r="X5" s="47">
        <f t="shared" ref="X5" si="4">SUM(H6:R6)</f>
        <v>38</v>
      </c>
    </row>
    <row r="6" spans="1:25" ht="15.75" thickBot="1" x14ac:dyDescent="0.3">
      <c r="A6" s="21">
        <v>3</v>
      </c>
      <c r="B6" s="21">
        <v>5</v>
      </c>
      <c r="C6" s="21">
        <v>13</v>
      </c>
      <c r="D6" s="21">
        <v>9</v>
      </c>
      <c r="E6" s="42"/>
      <c r="F6" s="44"/>
      <c r="G6" s="25"/>
      <c r="H6" s="23"/>
      <c r="I6" s="25"/>
      <c r="J6" s="23">
        <f>T5*I5*$I$16</f>
        <v>-2</v>
      </c>
      <c r="K6" s="25"/>
      <c r="L6" s="23"/>
      <c r="M6" s="25"/>
      <c r="N6" s="23">
        <f>T5*M5*$M$16</f>
        <v>2</v>
      </c>
      <c r="O6" s="25"/>
      <c r="P6" s="23">
        <f>T5*O5*$O$16</f>
        <v>8</v>
      </c>
      <c r="Q6" s="25"/>
      <c r="R6" s="23">
        <f>T5*Q5*$Q$16</f>
        <v>30</v>
      </c>
      <c r="S6" s="51"/>
      <c r="T6" s="47"/>
      <c r="U6" s="47"/>
      <c r="V6" s="47"/>
      <c r="W6" s="47"/>
      <c r="X6" s="47"/>
    </row>
    <row r="7" spans="1:25" ht="15.75" thickBot="1" x14ac:dyDescent="0.3">
      <c r="A7" s="21">
        <v>12</v>
      </c>
      <c r="B7" s="21">
        <v>12</v>
      </c>
      <c r="C7" s="21">
        <v>18</v>
      </c>
      <c r="D7" s="21">
        <v>13</v>
      </c>
      <c r="E7" s="42"/>
      <c r="F7" s="43" t="s">
        <v>44</v>
      </c>
      <c r="G7" s="24"/>
      <c r="H7" s="26"/>
      <c r="I7" s="24"/>
      <c r="J7" s="26"/>
      <c r="K7" s="24">
        <v>4</v>
      </c>
      <c r="L7" s="26"/>
      <c r="M7" s="24">
        <v>3</v>
      </c>
      <c r="N7" s="26"/>
      <c r="O7" s="24">
        <v>1</v>
      </c>
      <c r="P7" s="26"/>
      <c r="Q7" s="24"/>
      <c r="R7" s="26"/>
      <c r="S7" s="50">
        <f t="shared" si="0"/>
        <v>8</v>
      </c>
      <c r="T7" s="47">
        <v>1</v>
      </c>
      <c r="U7" s="47">
        <f t="shared" ref="U7" si="5">T7*S7</f>
        <v>8</v>
      </c>
      <c r="V7" s="47">
        <f t="shared" ref="V7" si="6">T7*T7</f>
        <v>1</v>
      </c>
      <c r="W7" s="47">
        <f t="shared" ref="W7" si="7">V7*S7</f>
        <v>8</v>
      </c>
      <c r="X7" s="47">
        <f t="shared" ref="X7" si="8">SUM(H8:R8)</f>
        <v>5</v>
      </c>
    </row>
    <row r="8" spans="1:25" ht="15.75" thickBot="1" x14ac:dyDescent="0.3">
      <c r="A8" s="21">
        <v>11</v>
      </c>
      <c r="B8" s="21">
        <v>11</v>
      </c>
      <c r="C8" s="21">
        <v>18</v>
      </c>
      <c r="D8" s="21">
        <v>19</v>
      </c>
      <c r="E8" s="42"/>
      <c r="F8" s="44"/>
      <c r="G8" s="25"/>
      <c r="H8" s="23"/>
      <c r="I8" s="25"/>
      <c r="J8" s="23"/>
      <c r="K8" s="25"/>
      <c r="L8" s="23">
        <f>T7*K7*$K$16</f>
        <v>0</v>
      </c>
      <c r="M8" s="25"/>
      <c r="N8" s="23">
        <f>T7*M7*$M$16</f>
        <v>3</v>
      </c>
      <c r="O8" s="25"/>
      <c r="P8" s="23">
        <f>T7*O7*$O$16</f>
        <v>2</v>
      </c>
      <c r="Q8" s="25"/>
      <c r="R8" s="23"/>
      <c r="S8" s="51"/>
      <c r="T8" s="47"/>
      <c r="U8" s="47"/>
      <c r="V8" s="47"/>
      <c r="W8" s="47"/>
      <c r="X8" s="47"/>
    </row>
    <row r="9" spans="1:25" ht="15.75" thickBot="1" x14ac:dyDescent="0.3">
      <c r="A9" s="21">
        <v>10</v>
      </c>
      <c r="B9" s="21">
        <v>14</v>
      </c>
      <c r="C9" s="21">
        <v>17</v>
      </c>
      <c r="D9" s="21">
        <v>19</v>
      </c>
      <c r="E9" s="42"/>
      <c r="F9" s="43" t="s">
        <v>67</v>
      </c>
      <c r="G9" s="24"/>
      <c r="H9" s="26"/>
      <c r="I9" s="24">
        <v>1</v>
      </c>
      <c r="J9" s="26"/>
      <c r="K9" s="24">
        <v>2</v>
      </c>
      <c r="L9" s="26"/>
      <c r="M9" s="24">
        <v>3</v>
      </c>
      <c r="N9" s="26"/>
      <c r="O9" s="24">
        <v>4</v>
      </c>
      <c r="P9" s="26"/>
      <c r="Q9" s="24">
        <v>1</v>
      </c>
      <c r="R9" s="26"/>
      <c r="S9" s="50">
        <f t="shared" si="0"/>
        <v>11</v>
      </c>
      <c r="T9" s="47">
        <v>0</v>
      </c>
      <c r="U9" s="47">
        <f t="shared" ref="U9" si="9">T9*S9</f>
        <v>0</v>
      </c>
      <c r="V9" s="47">
        <f t="shared" ref="V9" si="10">T9*T9</f>
        <v>0</v>
      </c>
      <c r="W9" s="47">
        <f t="shared" ref="W9" si="11">V9*S9</f>
        <v>0</v>
      </c>
      <c r="X9" s="47">
        <f t="shared" ref="X9" si="12">SUM(H10:R10)</f>
        <v>0</v>
      </c>
    </row>
    <row r="10" spans="1:25" ht="15.75" thickBot="1" x14ac:dyDescent="0.3">
      <c r="A10" s="21">
        <v>9</v>
      </c>
      <c r="B10" s="21">
        <v>8</v>
      </c>
      <c r="C10" s="21">
        <v>16</v>
      </c>
      <c r="D10" s="21">
        <v>18</v>
      </c>
      <c r="E10" s="42"/>
      <c r="F10" s="44"/>
      <c r="G10" s="25"/>
      <c r="H10" s="23"/>
      <c r="I10" s="25"/>
      <c r="J10" s="23">
        <f>T9*I9*$I$16</f>
        <v>0</v>
      </c>
      <c r="K10" s="25"/>
      <c r="L10" s="23">
        <f>T9*K9*$K$16</f>
        <v>0</v>
      </c>
      <c r="M10" s="25"/>
      <c r="N10" s="23">
        <f>T9*M9*$M$16</f>
        <v>0</v>
      </c>
      <c r="O10" s="25"/>
      <c r="P10" s="23">
        <f>T9*O9*$O$16</f>
        <v>0</v>
      </c>
      <c r="Q10" s="25"/>
      <c r="R10" s="23">
        <f>T9*Q9*$Q$16</f>
        <v>0</v>
      </c>
      <c r="S10" s="51"/>
      <c r="T10" s="47"/>
      <c r="U10" s="47"/>
      <c r="V10" s="47"/>
      <c r="W10" s="47"/>
      <c r="X10" s="47"/>
    </row>
    <row r="11" spans="1:25" ht="15.75" thickBot="1" x14ac:dyDescent="0.3">
      <c r="A11" s="21">
        <v>11</v>
      </c>
      <c r="B11" s="21">
        <v>13</v>
      </c>
      <c r="C11" s="21">
        <v>10</v>
      </c>
      <c r="D11" s="21">
        <v>14</v>
      </c>
      <c r="E11" s="42"/>
      <c r="F11" s="43" t="s">
        <v>45</v>
      </c>
      <c r="G11" s="24">
        <v>2</v>
      </c>
      <c r="H11" s="26"/>
      <c r="I11" s="24">
        <v>3</v>
      </c>
      <c r="J11" s="26"/>
      <c r="K11" s="24">
        <v>5</v>
      </c>
      <c r="L11" s="26"/>
      <c r="M11" s="24">
        <v>2</v>
      </c>
      <c r="N11" s="26"/>
      <c r="O11" s="24">
        <v>1</v>
      </c>
      <c r="P11" s="26"/>
      <c r="Q11" s="24"/>
      <c r="R11" s="26"/>
      <c r="S11" s="50">
        <f t="shared" si="0"/>
        <v>13</v>
      </c>
      <c r="T11" s="47">
        <v>-1</v>
      </c>
      <c r="U11" s="47">
        <f t="shared" ref="U11" si="13">T11*S11</f>
        <v>-13</v>
      </c>
      <c r="V11" s="47">
        <f t="shared" ref="V11" si="14">T11*T11</f>
        <v>1</v>
      </c>
      <c r="W11" s="47">
        <f t="shared" ref="W11" si="15">V11*S11</f>
        <v>13</v>
      </c>
      <c r="X11" s="47">
        <f t="shared" ref="X11" si="16">SUM(H12:R12)</f>
        <v>3</v>
      </c>
    </row>
    <row r="12" spans="1:25" ht="15.75" thickBot="1" x14ac:dyDescent="0.3">
      <c r="A12" s="21">
        <v>15</v>
      </c>
      <c r="B12" s="31">
        <v>16</v>
      </c>
      <c r="C12" s="21">
        <v>11</v>
      </c>
      <c r="D12" s="21">
        <v>10</v>
      </c>
      <c r="E12" s="42"/>
      <c r="F12" s="44"/>
      <c r="G12" s="25"/>
      <c r="H12" s="23">
        <f>T11*G11*$G$16</f>
        <v>4</v>
      </c>
      <c r="I12" s="25"/>
      <c r="J12" s="23">
        <f>T11*I11*$I$16</f>
        <v>3</v>
      </c>
      <c r="K12" s="25"/>
      <c r="L12" s="23">
        <f>T11*K11*$K$16</f>
        <v>0</v>
      </c>
      <c r="M12" s="25"/>
      <c r="N12" s="23">
        <f>T11*M11*$M$16</f>
        <v>-2</v>
      </c>
      <c r="O12" s="25"/>
      <c r="P12" s="23">
        <f>T11*O11*$O$16</f>
        <v>-2</v>
      </c>
      <c r="Q12" s="25"/>
      <c r="R12" s="23"/>
      <c r="S12" s="51"/>
      <c r="T12" s="47"/>
      <c r="U12" s="47"/>
      <c r="V12" s="47"/>
      <c r="W12" s="47"/>
      <c r="X12" s="47"/>
    </row>
    <row r="13" spans="1:25" ht="15.75" thickBot="1" x14ac:dyDescent="0.3">
      <c r="A13" s="21">
        <v>18</v>
      </c>
      <c r="B13" s="21">
        <v>19</v>
      </c>
      <c r="C13" s="21">
        <v>12</v>
      </c>
      <c r="D13" s="21">
        <v>12</v>
      </c>
      <c r="E13" s="42"/>
      <c r="F13" s="43" t="s">
        <v>46</v>
      </c>
      <c r="G13" s="24">
        <v>2</v>
      </c>
      <c r="H13" s="26"/>
      <c r="I13" s="24"/>
      <c r="J13" s="26"/>
      <c r="K13" s="24"/>
      <c r="L13" s="26"/>
      <c r="M13" s="24"/>
      <c r="N13" s="26"/>
      <c r="O13" s="24"/>
      <c r="P13" s="26"/>
      <c r="Q13" s="24"/>
      <c r="R13" s="26"/>
      <c r="S13" s="50">
        <f t="shared" si="0"/>
        <v>2</v>
      </c>
      <c r="T13" s="47">
        <v>-2</v>
      </c>
      <c r="U13" s="47">
        <f t="shared" ref="U13" si="17">T13*S13</f>
        <v>-4</v>
      </c>
      <c r="V13" s="47">
        <f t="shared" ref="V13" si="18">T13*T13</f>
        <v>4</v>
      </c>
      <c r="W13" s="47">
        <f t="shared" ref="W13" si="19">V13*S13</f>
        <v>8</v>
      </c>
      <c r="X13" s="47">
        <f t="shared" ref="X13" si="20">SUM(H14:R14)</f>
        <v>8</v>
      </c>
    </row>
    <row r="14" spans="1:25" ht="15.75" thickBot="1" x14ac:dyDescent="0.3">
      <c r="A14" s="21">
        <v>13</v>
      </c>
      <c r="B14" s="21">
        <v>15</v>
      </c>
      <c r="C14" s="21">
        <v>16</v>
      </c>
      <c r="D14" s="21">
        <v>13</v>
      </c>
      <c r="E14" s="42"/>
      <c r="F14" s="44"/>
      <c r="G14" s="25"/>
      <c r="H14" s="23">
        <f>T13*G13*$G$16</f>
        <v>8</v>
      </c>
      <c r="I14" s="25"/>
      <c r="J14" s="23"/>
      <c r="K14" s="25"/>
      <c r="L14" s="23"/>
      <c r="M14" s="25"/>
      <c r="N14" s="23"/>
      <c r="O14" s="25"/>
      <c r="P14" s="23"/>
      <c r="Q14" s="25"/>
      <c r="R14" s="23"/>
      <c r="S14" s="77"/>
      <c r="T14" s="50"/>
      <c r="U14" s="47"/>
      <c r="V14" s="47"/>
      <c r="W14" s="47"/>
      <c r="X14" s="47"/>
    </row>
    <row r="15" spans="1:25" ht="21.75" thickBot="1" x14ac:dyDescent="0.4">
      <c r="A15" s="21">
        <v>16</v>
      </c>
      <c r="B15" s="21">
        <v>13</v>
      </c>
      <c r="C15" s="21">
        <v>14</v>
      </c>
      <c r="D15" s="21">
        <v>16</v>
      </c>
      <c r="E15" s="21"/>
      <c r="F15" s="28" t="s">
        <v>55</v>
      </c>
      <c r="G15" s="38">
        <f>SUM(G3:G14)</f>
        <v>4</v>
      </c>
      <c r="H15" s="39"/>
      <c r="I15" s="38">
        <f t="shared" ref="I15:Q15" si="21">SUM(I3:I14)</f>
        <v>5</v>
      </c>
      <c r="J15" s="39"/>
      <c r="K15" s="38">
        <f t="shared" si="21"/>
        <v>11</v>
      </c>
      <c r="L15" s="39"/>
      <c r="M15" s="38">
        <f t="shared" si="21"/>
        <v>9</v>
      </c>
      <c r="N15" s="39"/>
      <c r="O15" s="38">
        <f t="shared" si="21"/>
        <v>9</v>
      </c>
      <c r="P15" s="39"/>
      <c r="Q15" s="38">
        <f t="shared" si="21"/>
        <v>6</v>
      </c>
      <c r="R15" s="39"/>
      <c r="S15" s="78">
        <f>SUM(G15:R15)</f>
        <v>44</v>
      </c>
      <c r="T15" s="79"/>
      <c r="U15" s="23">
        <f t="shared" ref="U15:X15" si="22">SUM(U3:U14)</f>
        <v>12</v>
      </c>
      <c r="V15" s="23"/>
      <c r="W15" s="23">
        <f t="shared" si="22"/>
        <v>74</v>
      </c>
      <c r="X15" s="23">
        <f t="shared" si="22"/>
        <v>60</v>
      </c>
    </row>
    <row r="16" spans="1:25" ht="16.5" thickBot="1" x14ac:dyDescent="0.3">
      <c r="A16" s="21">
        <v>20</v>
      </c>
      <c r="B16" s="31">
        <v>18</v>
      </c>
      <c r="C16" s="21">
        <v>15</v>
      </c>
      <c r="D16" s="21">
        <v>10</v>
      </c>
      <c r="E16" s="21"/>
      <c r="F16" s="29" t="s">
        <v>56</v>
      </c>
      <c r="G16" s="38">
        <v>-2</v>
      </c>
      <c r="H16" s="39"/>
      <c r="I16" s="38">
        <v>-1</v>
      </c>
      <c r="J16" s="39"/>
      <c r="K16" s="38">
        <v>0</v>
      </c>
      <c r="L16" s="39"/>
      <c r="M16" s="38">
        <v>1</v>
      </c>
      <c r="N16" s="39"/>
      <c r="O16" s="38">
        <v>2</v>
      </c>
      <c r="P16" s="39"/>
      <c r="Q16" s="38">
        <v>3</v>
      </c>
      <c r="R16" s="39"/>
    </row>
    <row r="17" spans="1:19" ht="16.5" thickBot="1" x14ac:dyDescent="0.3">
      <c r="A17" s="21">
        <v>17</v>
      </c>
      <c r="B17" s="21">
        <v>20</v>
      </c>
      <c r="C17" s="21">
        <v>13</v>
      </c>
      <c r="D17" s="21">
        <v>11</v>
      </c>
      <c r="E17" s="21"/>
      <c r="F17" s="30" t="s">
        <v>57</v>
      </c>
      <c r="G17" s="38">
        <f>G16*G15</f>
        <v>-8</v>
      </c>
      <c r="H17" s="39"/>
      <c r="I17" s="38">
        <f t="shared" ref="I17" si="23">I16*I15</f>
        <v>-5</v>
      </c>
      <c r="J17" s="39"/>
      <c r="K17" s="38">
        <f t="shared" ref="K17" si="24">K16*K15</f>
        <v>0</v>
      </c>
      <c r="L17" s="39"/>
      <c r="M17" s="38">
        <f t="shared" ref="M17" si="25">M16*M15</f>
        <v>9</v>
      </c>
      <c r="N17" s="39"/>
      <c r="O17" s="38">
        <f t="shared" ref="O17" si="26">O16*O15</f>
        <v>18</v>
      </c>
      <c r="P17" s="39"/>
      <c r="Q17" s="38">
        <f t="shared" ref="Q17" si="27">Q16*Q15</f>
        <v>18</v>
      </c>
      <c r="R17" s="39"/>
      <c r="S17" s="76">
        <f>SUM(G17:R17)</f>
        <v>32</v>
      </c>
    </row>
    <row r="18" spans="1:19" ht="16.5" thickBot="1" x14ac:dyDescent="0.3">
      <c r="A18" s="21">
        <v>18</v>
      </c>
      <c r="B18" s="21">
        <v>19</v>
      </c>
      <c r="C18" s="21">
        <v>10</v>
      </c>
      <c r="D18" s="21">
        <v>15</v>
      </c>
      <c r="E18" s="21"/>
      <c r="F18" s="29" t="s">
        <v>58</v>
      </c>
      <c r="G18" s="38">
        <f>G16*G16</f>
        <v>4</v>
      </c>
      <c r="H18" s="39"/>
      <c r="I18" s="38">
        <f t="shared" ref="I18" si="28">I16*I16</f>
        <v>1</v>
      </c>
      <c r="J18" s="39"/>
      <c r="K18" s="38">
        <f t="shared" ref="K18" si="29">K16*K16</f>
        <v>0</v>
      </c>
      <c r="L18" s="39"/>
      <c r="M18" s="38">
        <f t="shared" ref="M18" si="30">M16*M16</f>
        <v>1</v>
      </c>
      <c r="N18" s="39"/>
      <c r="O18" s="38">
        <f t="shared" ref="O18" si="31">O16*O16</f>
        <v>4</v>
      </c>
      <c r="P18" s="39"/>
      <c r="Q18" s="38">
        <f t="shared" ref="Q18" si="32">Q16*Q16</f>
        <v>9</v>
      </c>
      <c r="R18" s="39"/>
    </row>
    <row r="19" spans="1:19" ht="16.5" thickBot="1" x14ac:dyDescent="0.3">
      <c r="A19" s="21">
        <v>7</v>
      </c>
      <c r="B19" s="21">
        <v>10</v>
      </c>
      <c r="C19" s="21">
        <v>7</v>
      </c>
      <c r="D19" s="21">
        <v>17</v>
      </c>
      <c r="E19" s="21"/>
      <c r="F19" s="29" t="s">
        <v>59</v>
      </c>
      <c r="G19" s="38">
        <f>G15*G18</f>
        <v>16</v>
      </c>
      <c r="H19" s="39"/>
      <c r="I19" s="38">
        <f t="shared" ref="I19" si="33">I15*I18</f>
        <v>5</v>
      </c>
      <c r="J19" s="39"/>
      <c r="K19" s="38">
        <f t="shared" ref="K19" si="34">K15*K18</f>
        <v>0</v>
      </c>
      <c r="L19" s="39"/>
      <c r="M19" s="38">
        <f t="shared" ref="M19" si="35">M15*M18</f>
        <v>9</v>
      </c>
      <c r="N19" s="39"/>
      <c r="O19" s="38">
        <f t="shared" ref="O19" si="36">O15*O18</f>
        <v>36</v>
      </c>
      <c r="P19" s="39"/>
      <c r="Q19" s="38">
        <f t="shared" ref="Q19" si="37">Q15*Q18</f>
        <v>54</v>
      </c>
      <c r="R19" s="39"/>
      <c r="S19" s="23">
        <f>SUM(G19:R19)</f>
        <v>120</v>
      </c>
    </row>
    <row r="20" spans="1:19" ht="16.5" thickBot="1" x14ac:dyDescent="0.3">
      <c r="A20" s="21">
        <v>4</v>
      </c>
      <c r="B20" s="21">
        <v>8</v>
      </c>
      <c r="C20" s="21">
        <v>9</v>
      </c>
      <c r="D20" s="21">
        <v>10</v>
      </c>
      <c r="E20" s="21"/>
      <c r="F20" s="30" t="s">
        <v>60</v>
      </c>
      <c r="G20" s="38">
        <f>SUM(H4:H14)</f>
        <v>12</v>
      </c>
      <c r="H20" s="39"/>
      <c r="I20" s="38">
        <f t="shared" ref="I20" si="38">SUM(J4:J14)</f>
        <v>1</v>
      </c>
      <c r="J20" s="39"/>
      <c r="K20" s="38">
        <f t="shared" ref="K20" si="39">SUM(L4:L14)</f>
        <v>0</v>
      </c>
      <c r="L20" s="39"/>
      <c r="M20" s="38">
        <f t="shared" ref="M20" si="40">SUM(N4:N14)</f>
        <v>3</v>
      </c>
      <c r="N20" s="39"/>
      <c r="O20" s="38">
        <f>SUM(P3:P14)</f>
        <v>14</v>
      </c>
      <c r="P20" s="39"/>
      <c r="Q20" s="38">
        <f t="shared" ref="Q20" si="41">SUM(R4:R14)</f>
        <v>30</v>
      </c>
      <c r="R20" s="39"/>
      <c r="S20" s="25">
        <f>SUM(G20:R20)</f>
        <v>60</v>
      </c>
    </row>
    <row r="21" spans="1:19" x14ac:dyDescent="0.25">
      <c r="A21" s="21">
        <v>6</v>
      </c>
      <c r="B21" s="21">
        <v>8</v>
      </c>
      <c r="C21" s="21">
        <v>11</v>
      </c>
      <c r="D21" s="21">
        <v>10</v>
      </c>
      <c r="E21" s="21"/>
    </row>
    <row r="22" spans="1:19" x14ac:dyDescent="0.25">
      <c r="A22" s="21">
        <v>3</v>
      </c>
      <c r="B22" s="21">
        <v>5</v>
      </c>
      <c r="C22" s="21">
        <v>8</v>
      </c>
      <c r="D22" s="21">
        <v>13</v>
      </c>
      <c r="E22" s="21"/>
    </row>
    <row r="23" spans="1:19" x14ac:dyDescent="0.25">
      <c r="A23" s="21">
        <v>5</v>
      </c>
      <c r="B23" s="31">
        <v>10</v>
      </c>
      <c r="C23" s="21">
        <v>13</v>
      </c>
      <c r="D23" s="21">
        <v>10</v>
      </c>
      <c r="E23" s="21"/>
    </row>
  </sheetData>
  <mergeCells count="92">
    <mergeCell ref="Q15:R15"/>
    <mergeCell ref="G15:H15"/>
    <mergeCell ref="I15:J15"/>
    <mergeCell ref="K15:L15"/>
    <mergeCell ref="M15:N15"/>
    <mergeCell ref="O15:P15"/>
    <mergeCell ref="S3:S4"/>
    <mergeCell ref="S5:S6"/>
    <mergeCell ref="S7:S8"/>
    <mergeCell ref="S9:S10"/>
    <mergeCell ref="S11:S12"/>
    <mergeCell ref="S13:S14"/>
    <mergeCell ref="W11:W12"/>
    <mergeCell ref="X11:X12"/>
    <mergeCell ref="U13:U14"/>
    <mergeCell ref="V13:V14"/>
    <mergeCell ref="W13:W14"/>
    <mergeCell ref="X13:X14"/>
    <mergeCell ref="V11:V12"/>
    <mergeCell ref="W7:W8"/>
    <mergeCell ref="X7:X8"/>
    <mergeCell ref="U9:U10"/>
    <mergeCell ref="V9:V10"/>
    <mergeCell ref="W9:W10"/>
    <mergeCell ref="X9:X10"/>
    <mergeCell ref="V7:V8"/>
    <mergeCell ref="W3:W4"/>
    <mergeCell ref="X3:X4"/>
    <mergeCell ref="U5:U6"/>
    <mergeCell ref="V5:V6"/>
    <mergeCell ref="W5:W6"/>
    <mergeCell ref="X5:X6"/>
    <mergeCell ref="V3:V4"/>
    <mergeCell ref="T7:T8"/>
    <mergeCell ref="T9:T10"/>
    <mergeCell ref="T11:T12"/>
    <mergeCell ref="T13:T14"/>
    <mergeCell ref="U3:U4"/>
    <mergeCell ref="U7:U8"/>
    <mergeCell ref="U11:U12"/>
    <mergeCell ref="Q20:R20"/>
    <mergeCell ref="G19:H19"/>
    <mergeCell ref="I19:J19"/>
    <mergeCell ref="K19:L19"/>
    <mergeCell ref="M19:N19"/>
    <mergeCell ref="O19:P19"/>
    <mergeCell ref="Q19:R19"/>
    <mergeCell ref="G20:H20"/>
    <mergeCell ref="I20:J20"/>
    <mergeCell ref="K20:L20"/>
    <mergeCell ref="M20:N20"/>
    <mergeCell ref="O20:P20"/>
    <mergeCell ref="Q18:R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W1:W2"/>
    <mergeCell ref="X1:X2"/>
    <mergeCell ref="G16:H16"/>
    <mergeCell ref="I16:J16"/>
    <mergeCell ref="K16:L16"/>
    <mergeCell ref="M16:N16"/>
    <mergeCell ref="O16:P16"/>
    <mergeCell ref="Q16:R16"/>
    <mergeCell ref="T3:T4"/>
    <mergeCell ref="T5:T6"/>
    <mergeCell ref="S1:S2"/>
    <mergeCell ref="T1:T2"/>
    <mergeCell ref="U1:U2"/>
    <mergeCell ref="V1:V2"/>
    <mergeCell ref="K2:L2"/>
    <mergeCell ref="M2:N2"/>
    <mergeCell ref="O2:P2"/>
    <mergeCell ref="Q2:R2"/>
    <mergeCell ref="G1:R1"/>
    <mergeCell ref="E2:E14"/>
    <mergeCell ref="F3:F4"/>
    <mergeCell ref="F5:F6"/>
    <mergeCell ref="F7:F8"/>
    <mergeCell ref="F9:F10"/>
    <mergeCell ref="F11:F12"/>
    <mergeCell ref="F13:F14"/>
    <mergeCell ref="G2:H2"/>
    <mergeCell ref="I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4"/>
  <sheetViews>
    <sheetView tabSelected="1" workbookViewId="0">
      <selection activeCell="I22" sqref="I22"/>
    </sheetView>
  </sheetViews>
  <sheetFormatPr baseColWidth="10" defaultRowHeight="15" x14ac:dyDescent="0.25"/>
  <cols>
    <col min="1" max="1" width="5.7109375" customWidth="1"/>
  </cols>
  <sheetData>
    <row r="2" spans="2:5" ht="15.75" thickBot="1" x14ac:dyDescent="0.3"/>
    <row r="3" spans="2:5" ht="28.5" thickBot="1" x14ac:dyDescent="0.3">
      <c r="B3" s="32" t="s">
        <v>68</v>
      </c>
      <c r="C3" s="33" t="s">
        <v>40</v>
      </c>
      <c r="D3" s="33" t="s">
        <v>69</v>
      </c>
      <c r="E3" s="33" t="s">
        <v>74</v>
      </c>
    </row>
    <row r="4" spans="2:5" x14ac:dyDescent="0.25">
      <c r="B4" s="2">
        <v>20</v>
      </c>
      <c r="C4" s="5">
        <v>19</v>
      </c>
      <c r="D4" s="5">
        <f>B4*C4</f>
        <v>380</v>
      </c>
      <c r="E4" s="5">
        <f>B4*B4</f>
        <v>400</v>
      </c>
    </row>
    <row r="5" spans="2:5" x14ac:dyDescent="0.25">
      <c r="B5" s="2">
        <v>18</v>
      </c>
      <c r="C5" s="5">
        <v>19</v>
      </c>
      <c r="D5" s="5">
        <f t="shared" ref="D5:D19" si="0">B5*C5</f>
        <v>342</v>
      </c>
      <c r="E5" s="5">
        <f t="shared" ref="E5:E19" si="1">B5*B5</f>
        <v>324</v>
      </c>
    </row>
    <row r="6" spans="2:5" x14ac:dyDescent="0.25">
      <c r="B6" s="2">
        <v>15</v>
      </c>
      <c r="C6" s="5">
        <v>14</v>
      </c>
      <c r="D6" s="5">
        <f t="shared" si="0"/>
        <v>210</v>
      </c>
      <c r="E6" s="5">
        <f t="shared" si="1"/>
        <v>225</v>
      </c>
    </row>
    <row r="7" spans="2:5" x14ac:dyDescent="0.25">
      <c r="B7" s="2">
        <v>16</v>
      </c>
      <c r="C7" s="5">
        <v>17</v>
      </c>
      <c r="D7" s="5">
        <f t="shared" si="0"/>
        <v>272</v>
      </c>
      <c r="E7" s="5">
        <f t="shared" si="1"/>
        <v>256</v>
      </c>
    </row>
    <row r="8" spans="2:5" x14ac:dyDescent="0.25">
      <c r="B8" s="2">
        <v>13</v>
      </c>
      <c r="C8" s="5">
        <v>13</v>
      </c>
      <c r="D8" s="5">
        <f t="shared" si="0"/>
        <v>169</v>
      </c>
      <c r="E8" s="5">
        <f t="shared" si="1"/>
        <v>169</v>
      </c>
    </row>
    <row r="9" spans="2:5" x14ac:dyDescent="0.25">
      <c r="B9" s="2">
        <v>12</v>
      </c>
      <c r="C9" s="5">
        <v>10</v>
      </c>
      <c r="D9" s="5">
        <f t="shared" si="0"/>
        <v>120</v>
      </c>
      <c r="E9" s="5">
        <f t="shared" si="1"/>
        <v>144</v>
      </c>
    </row>
    <row r="10" spans="2:5" x14ac:dyDescent="0.25">
      <c r="B10" s="2">
        <v>11</v>
      </c>
      <c r="C10" s="5">
        <v>6</v>
      </c>
      <c r="D10" s="5">
        <f t="shared" si="0"/>
        <v>66</v>
      </c>
      <c r="E10" s="5">
        <f t="shared" si="1"/>
        <v>121</v>
      </c>
    </row>
    <row r="11" spans="2:5" x14ac:dyDescent="0.25">
      <c r="B11" s="2">
        <v>10</v>
      </c>
      <c r="C11" s="5">
        <v>12</v>
      </c>
      <c r="D11" s="5">
        <f t="shared" si="0"/>
        <v>120</v>
      </c>
      <c r="E11" s="5">
        <f t="shared" si="1"/>
        <v>100</v>
      </c>
    </row>
    <row r="12" spans="2:5" x14ac:dyDescent="0.25">
      <c r="B12" s="2">
        <v>12</v>
      </c>
      <c r="C12" s="5">
        <v>18</v>
      </c>
      <c r="D12" s="5">
        <f t="shared" si="0"/>
        <v>216</v>
      </c>
      <c r="E12" s="5">
        <f t="shared" si="1"/>
        <v>144</v>
      </c>
    </row>
    <row r="13" spans="2:5" x14ac:dyDescent="0.25">
      <c r="B13" s="2">
        <v>8</v>
      </c>
      <c r="C13" s="5">
        <v>12</v>
      </c>
      <c r="D13" s="5">
        <f t="shared" si="0"/>
        <v>96</v>
      </c>
      <c r="E13" s="5">
        <f t="shared" si="1"/>
        <v>64</v>
      </c>
    </row>
    <row r="14" spans="2:5" x14ac:dyDescent="0.25">
      <c r="B14" s="2">
        <v>5</v>
      </c>
      <c r="C14" s="5">
        <v>10</v>
      </c>
      <c r="D14" s="5">
        <f t="shared" si="0"/>
        <v>50</v>
      </c>
      <c r="E14" s="5">
        <f t="shared" si="1"/>
        <v>25</v>
      </c>
    </row>
    <row r="15" spans="2:5" x14ac:dyDescent="0.25">
      <c r="B15" s="2">
        <v>13</v>
      </c>
      <c r="C15" s="5">
        <v>10</v>
      </c>
      <c r="D15" s="5">
        <f t="shared" si="0"/>
        <v>130</v>
      </c>
      <c r="E15" s="5">
        <f t="shared" si="1"/>
        <v>169</v>
      </c>
    </row>
    <row r="16" spans="2:5" x14ac:dyDescent="0.25">
      <c r="B16" s="2">
        <v>14</v>
      </c>
      <c r="C16" s="5">
        <v>15</v>
      </c>
      <c r="D16" s="5">
        <f t="shared" si="0"/>
        <v>210</v>
      </c>
      <c r="E16" s="5">
        <f t="shared" si="1"/>
        <v>196</v>
      </c>
    </row>
    <row r="17" spans="2:10" x14ac:dyDescent="0.25">
      <c r="B17" s="2">
        <v>16</v>
      </c>
      <c r="C17" s="5">
        <v>19</v>
      </c>
      <c r="D17" s="5">
        <f t="shared" si="0"/>
        <v>304</v>
      </c>
      <c r="E17" s="5">
        <f t="shared" si="1"/>
        <v>256</v>
      </c>
    </row>
    <row r="18" spans="2:10" x14ac:dyDescent="0.25">
      <c r="B18" s="2">
        <v>17</v>
      </c>
      <c r="C18" s="5">
        <v>17</v>
      </c>
      <c r="D18" s="5">
        <f t="shared" si="0"/>
        <v>289</v>
      </c>
      <c r="E18" s="5">
        <f t="shared" si="1"/>
        <v>289</v>
      </c>
    </row>
    <row r="19" spans="2:10" x14ac:dyDescent="0.25">
      <c r="B19" s="2">
        <v>18</v>
      </c>
      <c r="C19" s="5">
        <v>19</v>
      </c>
      <c r="D19" s="5">
        <f t="shared" si="0"/>
        <v>342</v>
      </c>
      <c r="E19" s="5">
        <f t="shared" si="1"/>
        <v>324</v>
      </c>
    </row>
    <row r="20" spans="2:10" x14ac:dyDescent="0.25">
      <c r="B20" s="35">
        <f>SUM(B4:B19)</f>
        <v>218</v>
      </c>
      <c r="C20" s="35">
        <f t="shared" ref="C20:E20" si="2">SUM(C4:C19)</f>
        <v>230</v>
      </c>
      <c r="D20" s="35">
        <f t="shared" si="2"/>
        <v>3316</v>
      </c>
      <c r="E20" s="35">
        <f t="shared" si="2"/>
        <v>3206</v>
      </c>
    </row>
    <row r="21" spans="2:10" ht="18.75" thickBot="1" x14ac:dyDescent="0.3">
      <c r="B21" s="34" t="s">
        <v>70</v>
      </c>
      <c r="C21" s="8" t="s">
        <v>71</v>
      </c>
      <c r="D21" s="8" t="s">
        <v>72</v>
      </c>
      <c r="E21" s="8" t="s">
        <v>73</v>
      </c>
    </row>
    <row r="24" spans="2:10" x14ac:dyDescent="0.25">
      <c r="G24">
        <f>(((C20*E20)-(B20*D20))/((16*E20)-(B20*B20)))</f>
        <v>3.8419936373276777</v>
      </c>
      <c r="J24">
        <f>(((16*D20)-(B20*C20))/((16*E20)-(B20*B20)))</f>
        <v>0.77306468716861076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075" r:id="rId4">
          <objectPr defaultSize="0" autoPict="0" r:id="rId5">
            <anchor moveWithCells="1" sizeWithCells="1">
              <from>
                <xdr:col>6</xdr:col>
                <xdr:colOff>28575</xdr:colOff>
                <xdr:row>1</xdr:row>
                <xdr:rowOff>142875</xdr:rowOff>
              </from>
              <to>
                <xdr:col>8</xdr:col>
                <xdr:colOff>228600</xdr:colOff>
                <xdr:row>9</xdr:row>
                <xdr:rowOff>9525</xdr:rowOff>
              </to>
            </anchor>
          </objectPr>
        </oleObject>
      </mc:Choice>
      <mc:Fallback>
        <oleObject progId="Equation.3" shapeId="3075" r:id="rId4"/>
      </mc:Fallback>
    </mc:AlternateContent>
    <mc:AlternateContent xmlns:mc="http://schemas.openxmlformats.org/markup-compatibility/2006">
      <mc:Choice Requires="x14">
        <oleObject progId="Equation.3" shapeId="3076" r:id="rId6">
          <objectPr defaultSize="0" autoPict="0" r:id="rId7">
            <anchor moveWithCells="1" sizeWithCells="1">
              <from>
                <xdr:col>10</xdr:col>
                <xdr:colOff>0</xdr:colOff>
                <xdr:row>2</xdr:row>
                <xdr:rowOff>0</xdr:rowOff>
              </from>
              <to>
                <xdr:col>12</xdr:col>
                <xdr:colOff>38100</xdr:colOff>
                <xdr:row>9</xdr:row>
                <xdr:rowOff>66675</xdr:rowOff>
              </to>
            </anchor>
          </objectPr>
        </oleObject>
      </mc:Choice>
      <mc:Fallback>
        <oleObject progId="Equation.3" shapeId="307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2020-09-03T04:41:55Z</dcterms:created>
  <dcterms:modified xsi:type="dcterms:W3CDTF">2021-09-10T18:01:09Z</dcterms:modified>
</cp:coreProperties>
</file>