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MAGDALA\Desktop\NUEVO CONTABILIDAD\"/>
    </mc:Choice>
  </mc:AlternateContent>
  <xr:revisionPtr revIDLastSave="0" documentId="13_ncr:1_{FA5A2B80-CE4B-40E3-B0E4-B22BADEF4BD9}" xr6:coauthVersionLast="47" xr6:coauthVersionMax="47" xr10:uidLastSave="{00000000-0000-0000-0000-000000000000}"/>
  <bookViews>
    <workbookView xWindow="-110" yWindow="-110" windowWidth="19420" windowHeight="10300" activeTab="5" xr2:uid="{00000000-000D-0000-FFFF-FFFF00000000}"/>
  </bookViews>
  <sheets>
    <sheet name="BAL. GNRAL." sheetId="1" r:id="rId1"/>
    <sheet name="RESULTADOS" sheetId="2" r:id="rId2"/>
    <sheet name="VA. SALVA." sheetId="3" r:id="rId3"/>
    <sheet name="DEPRECI." sheetId="4" r:id="rId4"/>
    <sheet name="DEPRE 2" sheetId="5" r:id="rId5"/>
    <sheet name="DEPRE.3" sheetId="6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5" l="1"/>
  <c r="B16" i="5"/>
  <c r="D16" i="5" s="1"/>
  <c r="A16" i="5"/>
  <c r="B12" i="5"/>
  <c r="B11" i="5"/>
  <c r="D11" i="5" s="1"/>
  <c r="E11" i="5" s="1"/>
  <c r="F11" i="5" s="1"/>
  <c r="G11" i="5" s="1"/>
  <c r="H11" i="5" s="1"/>
  <c r="B10" i="5"/>
  <c r="D10" i="5" s="1"/>
  <c r="D9" i="5"/>
  <c r="E9" i="5" s="1"/>
  <c r="B9" i="5"/>
  <c r="B8" i="5"/>
  <c r="D8" i="5" s="1"/>
  <c r="D7" i="5"/>
  <c r="E7" i="5" s="1"/>
  <c r="F7" i="5" s="1"/>
  <c r="G7" i="5" s="1"/>
  <c r="H7" i="5" s="1"/>
  <c r="B7" i="5"/>
  <c r="I7" i="5" s="1"/>
  <c r="B6" i="5"/>
  <c r="D6" i="5" s="1"/>
  <c r="E6" i="5" s="1"/>
  <c r="F6" i="5" s="1"/>
  <c r="G6" i="5" s="1"/>
  <c r="H6" i="5" s="1"/>
  <c r="B5" i="5"/>
  <c r="D5" i="5" s="1"/>
  <c r="H4" i="5"/>
  <c r="B4" i="5"/>
  <c r="G4" i="5" s="1"/>
  <c r="C18" i="4"/>
  <c r="C17" i="4"/>
  <c r="C16" i="4"/>
  <c r="C15" i="4"/>
  <c r="C14" i="4"/>
  <c r="C13" i="4"/>
  <c r="C11" i="4"/>
  <c r="C3" i="4"/>
  <c r="C2" i="4" s="1"/>
  <c r="C19" i="4" s="1"/>
  <c r="D4" i="2"/>
  <c r="E4" i="2"/>
  <c r="F4" i="2"/>
  <c r="D5" i="2"/>
  <c r="E5" i="2"/>
  <c r="F5" i="2"/>
  <c r="E3" i="2"/>
  <c r="A16" i="2"/>
  <c r="A15" i="2"/>
  <c r="A14" i="2"/>
  <c r="A13" i="2"/>
  <c r="A12" i="2"/>
  <c r="F11" i="2"/>
  <c r="E11" i="2"/>
  <c r="D11" i="2"/>
  <c r="C11" i="2"/>
  <c r="B11" i="2"/>
  <c r="A11" i="2"/>
  <c r="B10" i="2"/>
  <c r="A10" i="2"/>
  <c r="B9" i="2"/>
  <c r="A9" i="2"/>
  <c r="A8" i="2"/>
  <c r="B7" i="2"/>
  <c r="A7" i="2"/>
  <c r="A6" i="2"/>
  <c r="C5" i="2"/>
  <c r="B5" i="2"/>
  <c r="A5" i="2"/>
  <c r="C4" i="2"/>
  <c r="B4" i="2"/>
  <c r="A4" i="2"/>
  <c r="D17" i="5" l="1"/>
  <c r="E16" i="5"/>
  <c r="F9" i="5"/>
  <c r="G9" i="5" s="1"/>
  <c r="H9" i="5" s="1"/>
  <c r="I9" i="5"/>
  <c r="E10" i="5"/>
  <c r="F10" i="5" s="1"/>
  <c r="G10" i="5" s="1"/>
  <c r="H10" i="5" s="1"/>
  <c r="I10" i="5"/>
  <c r="E5" i="5"/>
  <c r="F5" i="5" s="1"/>
  <c r="G5" i="5" s="1"/>
  <c r="H5" i="5" s="1"/>
  <c r="H12" i="5" s="1"/>
  <c r="E8" i="5"/>
  <c r="F8" i="5" s="1"/>
  <c r="G8" i="5" s="1"/>
  <c r="H8" i="5" s="1"/>
  <c r="I8" i="5"/>
  <c r="D4" i="5"/>
  <c r="E4" i="5"/>
  <c r="F4" i="5"/>
  <c r="F12" i="5" s="1"/>
  <c r="E9" i="2"/>
  <c r="D7" i="2"/>
  <c r="D8" i="2" s="1"/>
  <c r="B8" i="2"/>
  <c r="B12" i="2" s="1"/>
  <c r="B13" i="2" s="1"/>
  <c r="E7" i="2"/>
  <c r="E8" i="2" s="1"/>
  <c r="C10" i="2"/>
  <c r="F7" i="2"/>
  <c r="F8" i="2" s="1"/>
  <c r="D10" i="2"/>
  <c r="C9" i="2"/>
  <c r="E10" i="2"/>
  <c r="D9" i="2"/>
  <c r="F10" i="2"/>
  <c r="F9" i="2"/>
  <c r="C7" i="2"/>
  <c r="C8" i="2" s="1"/>
  <c r="E12" i="5" l="1"/>
  <c r="I4" i="5"/>
  <c r="D12" i="5"/>
  <c r="E17" i="5"/>
  <c r="F16" i="5"/>
  <c r="G12" i="5"/>
  <c r="I5" i="5"/>
  <c r="B14" i="2"/>
  <c r="F12" i="2"/>
  <c r="F13" i="2" s="1"/>
  <c r="F14" i="2" s="1"/>
  <c r="E12" i="2"/>
  <c r="E13" i="2" s="1"/>
  <c r="E14" i="2" s="1"/>
  <c r="C12" i="2"/>
  <c r="C13" i="2" s="1"/>
  <c r="C14" i="2" s="1"/>
  <c r="B15" i="2"/>
  <c r="B16" i="2" s="1"/>
  <c r="D12" i="2"/>
  <c r="F17" i="5" l="1"/>
  <c r="G16" i="5"/>
  <c r="I12" i="5"/>
  <c r="F15" i="2"/>
  <c r="F16" i="2" s="1"/>
  <c r="C15" i="2"/>
  <c r="C16" i="2" s="1"/>
  <c r="E15" i="2"/>
  <c r="E16" i="2" s="1"/>
  <c r="D13" i="2"/>
  <c r="D14" i="2" s="1"/>
  <c r="G17" i="5" l="1"/>
  <c r="H16" i="5"/>
  <c r="H17" i="5" s="1"/>
  <c r="D15" i="2"/>
  <c r="D16" i="2" s="1"/>
</calcChain>
</file>

<file path=xl/sharedStrings.xml><?xml version="1.0" encoding="utf-8"?>
<sst xmlns="http://schemas.openxmlformats.org/spreadsheetml/2006/main" count="194" uniqueCount="184">
  <si>
    <t>EJEMPLO:</t>
  </si>
  <si>
    <t xml:space="preserve">Al 31 de diciembre de 2024
</t>
  </si>
  <si>
    <t>ACTIVO</t>
  </si>
  <si>
    <t xml:space="preserve">CUENTA </t>
  </si>
  <si>
    <t>VALOR</t>
  </si>
  <si>
    <t>Caja</t>
  </si>
  <si>
    <t>Bancos</t>
  </si>
  <si>
    <t>Cuentas por Cobrar Clientes</t>
  </si>
  <si>
    <t>Inventario de Materias Primas</t>
  </si>
  <si>
    <t>Total Activo Corriente</t>
  </si>
  <si>
    <t>Activo Corriente</t>
  </si>
  <si>
    <t>Empresa "Industrial Andina S.A."</t>
  </si>
  <si>
    <t xml:space="preserve">Balance General </t>
  </si>
  <si>
    <t>Activo No Corriente</t>
  </si>
  <si>
    <t>Maquinaria y Equipos</t>
  </si>
  <si>
    <t>Menos: Depreciación Acumulada</t>
  </si>
  <si>
    <t>Vehículo de reparto</t>
  </si>
  <si>
    <t>Total Activo No Corriente</t>
  </si>
  <si>
    <t>TOTAL ACTIVO</t>
  </si>
  <si>
    <t>PASIVO Y PATRIMONIO</t>
  </si>
  <si>
    <t>Pasivo Corriente</t>
  </si>
  <si>
    <t>Cuentas por Pagar Proveedores</t>
  </si>
  <si>
    <t>Sueldos por Pagar</t>
  </si>
  <si>
    <t>Total Pasivo Corriente</t>
  </si>
  <si>
    <t>Patrimonio</t>
  </si>
  <si>
    <t>Capital Social</t>
  </si>
  <si>
    <t>Utilidades Retenidas</t>
  </si>
  <si>
    <t>Total Patrimonio</t>
  </si>
  <si>
    <t>TOTAL PASIVO + PATRIMONIO</t>
  </si>
  <si>
    <t>Claves para entender este Balance:</t>
  </si>
  <si>
    <r>
      <t>Activo:</t>
    </r>
    <r>
      <rPr>
        <sz val="11"/>
        <color theme="1"/>
        <rFont val="Calibri"/>
        <family val="2"/>
        <scheme val="minor"/>
      </rPr>
      <t xml:space="preserve"> lo que la empresa </t>
    </r>
    <r>
      <rPr>
        <b/>
        <sz val="11"/>
        <color theme="1"/>
        <rFont val="Calibri"/>
        <family val="2"/>
        <scheme val="minor"/>
      </rPr>
      <t>tiene</t>
    </r>
    <r>
      <rPr>
        <sz val="11"/>
        <color theme="1"/>
        <rFont val="Calibri"/>
        <family val="2"/>
        <scheme val="minor"/>
      </rPr>
      <t>.</t>
    </r>
  </si>
  <si>
    <r>
      <t>Pasivo:</t>
    </r>
    <r>
      <rPr>
        <sz val="11"/>
        <color theme="1"/>
        <rFont val="Calibri"/>
        <family val="2"/>
        <scheme val="minor"/>
      </rPr>
      <t xml:space="preserve"> lo que la empresa </t>
    </r>
    <r>
      <rPr>
        <b/>
        <sz val="11"/>
        <color theme="1"/>
        <rFont val="Calibri"/>
        <family val="2"/>
        <scheme val="minor"/>
      </rPr>
      <t>debe</t>
    </r>
    <r>
      <rPr>
        <sz val="11"/>
        <color theme="1"/>
        <rFont val="Calibri"/>
        <family val="2"/>
        <scheme val="minor"/>
      </rPr>
      <t>.</t>
    </r>
  </si>
  <si>
    <r>
      <t>Patrimonio:</t>
    </r>
    <r>
      <rPr>
        <sz val="11"/>
        <color theme="1"/>
        <rFont val="Calibri"/>
        <family val="2"/>
        <scheme val="minor"/>
      </rPr>
      <t xml:space="preserve"> lo que los dueños han invertido o ganado.</t>
    </r>
  </si>
  <si>
    <t>Activo = Pasivo + Patrimonio</t>
  </si>
  <si>
    <r>
      <t xml:space="preserve">Esto significa que </t>
    </r>
    <r>
      <rPr>
        <b/>
        <sz val="11"/>
        <color theme="1"/>
        <rFont val="Calibri"/>
        <family val="2"/>
        <scheme val="minor"/>
      </rPr>
      <t>todo lo que tiene una empresa (ACTIVO)</t>
    </r>
    <r>
      <rPr>
        <sz val="11"/>
        <color theme="1"/>
        <rFont val="Calibri"/>
        <family val="2"/>
        <scheme val="minor"/>
      </rPr>
      <t xml:space="preserve"> fue financiado de dos formas:</t>
    </r>
  </si>
  <si>
    <t>1. Con dinero que debe a otros (PASIVO)</t>
  </si>
  <si>
    <t>2. Con dinero de sus dueños (PATRIMONIO)</t>
  </si>
  <si>
    <t>Ejemplo práctico:</t>
  </si>
  <si>
    <r>
      <t xml:space="preserve">Aportas $10.000 de tu propio dinero → eso es </t>
    </r>
    <r>
      <rPr>
        <b/>
        <sz val="11"/>
        <color theme="1"/>
        <rFont val="Calibri"/>
        <family val="2"/>
        <scheme val="minor"/>
      </rPr>
      <t>Patrimonio</t>
    </r>
  </si>
  <si>
    <r>
      <t xml:space="preserve">Pides prestado al banco $5.000 → eso es </t>
    </r>
    <r>
      <rPr>
        <b/>
        <sz val="11"/>
        <color theme="1"/>
        <rFont val="Calibri"/>
        <family val="2"/>
        <scheme val="minor"/>
      </rPr>
      <t>Pasivo</t>
    </r>
  </si>
  <si>
    <r>
      <t xml:space="preserve">Con esos $15.000 compras maquinaria, materiales, etc. → eso es </t>
    </r>
    <r>
      <rPr>
        <b/>
        <sz val="11"/>
        <color theme="1"/>
        <rFont val="Calibri"/>
        <family val="2"/>
        <scheme val="minor"/>
      </rPr>
      <t>Activo</t>
    </r>
  </si>
  <si>
    <t>Entonces:</t>
  </si>
  <si>
    <r>
      <t xml:space="preserve">📌 </t>
    </r>
    <r>
      <rPr>
        <b/>
        <sz val="11"/>
        <color theme="1"/>
        <rFont val="Calibri"/>
        <family val="2"/>
        <scheme val="minor"/>
      </rPr>
      <t>Activo (15.000) = Pasivo (5.000) + Patrimonio (10.000)</t>
    </r>
  </si>
  <si>
    <t>Supóngamos que está empezando las actividades de una empresa:</t>
  </si>
  <si>
    <t>Estado de resultados proyectado</t>
  </si>
  <si>
    <t>En resumen:</t>
  </si>
  <si>
    <r>
      <t xml:space="preserve">Cada dólar que la empresa tiene (Activo) </t>
    </r>
    <r>
      <rPr>
        <b/>
        <sz val="11"/>
        <color theme="1"/>
        <rFont val="Calibri"/>
        <family val="2"/>
        <scheme val="minor"/>
      </rPr>
      <t>proviene de alguien</t>
    </r>
    <r>
      <rPr>
        <sz val="11"/>
        <color theme="1"/>
        <rFont val="Calibri"/>
        <family val="2"/>
        <scheme val="minor"/>
      </rPr>
      <t>:</t>
    </r>
  </si>
  <si>
    <t>De los dueños → Patrimonio</t>
  </si>
  <si>
    <t>De los acreedores → Pasivo</t>
  </si>
  <si>
    <r>
      <t xml:space="preserve">Por eso, </t>
    </r>
    <r>
      <rPr>
        <b/>
        <sz val="11"/>
        <color theme="1"/>
        <rFont val="Calibri"/>
        <family val="2"/>
        <scheme val="minor"/>
      </rPr>
      <t>siempre se cumple que Activo = Pasivo + Patrimonio</t>
    </r>
    <r>
      <rPr>
        <sz val="11"/>
        <color theme="1"/>
        <rFont val="Calibri"/>
        <family val="2"/>
        <scheme val="minor"/>
      </rPr>
      <t>.</t>
    </r>
  </si>
  <si>
    <t>🧮 ¿Cómo se interpreta?</t>
  </si>
  <si>
    <t>1. TASA = 1,120%</t>
  </si>
  <si>
    <r>
      <t xml:space="preserve">Es la </t>
    </r>
    <r>
      <rPr>
        <b/>
        <sz val="11"/>
        <color theme="1"/>
        <rFont val="Calibri"/>
        <family val="2"/>
        <scheme val="minor"/>
      </rPr>
      <t>tasa de crecimiento del sector</t>
    </r>
    <r>
      <rPr>
        <sz val="11"/>
        <color theme="1"/>
        <rFont val="Calibri"/>
        <family val="2"/>
        <scheme val="minor"/>
      </rPr>
      <t xml:space="preserve">, y se aplica cada año de forma </t>
    </r>
    <r>
      <rPr>
        <b/>
        <sz val="11"/>
        <color theme="1"/>
        <rFont val="Calibri"/>
        <family val="2"/>
        <scheme val="minor"/>
      </rPr>
      <t>compuesta</t>
    </r>
    <r>
      <rPr>
        <sz val="11"/>
        <color theme="1"/>
        <rFont val="Calibri"/>
        <family val="2"/>
        <scheme val="minor"/>
      </rPr>
      <t>.</t>
    </r>
  </si>
  <si>
    <r>
      <t xml:space="preserve">Esto significa que cada año la demanda crece un 1,120% respecto al </t>
    </r>
    <r>
      <rPr>
        <b/>
        <sz val="11"/>
        <color theme="1"/>
        <rFont val="Calibri"/>
        <family val="2"/>
        <scheme val="minor"/>
      </rPr>
      <t>año anterior</t>
    </r>
    <r>
      <rPr>
        <sz val="11"/>
        <color theme="1"/>
        <rFont val="Calibri"/>
        <family val="2"/>
        <scheme val="minor"/>
      </rPr>
      <t>.</t>
    </r>
  </si>
  <si>
    <t>EXPLICACION:</t>
  </si>
  <si>
    <t xml:space="preserve">Esta tabla muestra una proyección de la demanda objetiva (es decir, la cantidad estimada de unidades o servicios que se espera vender) </t>
  </si>
  <si>
    <t>durante cinco años, utilizando una tasa de crecimiento del sector del 1,120% anual.</t>
  </si>
  <si>
    <t xml:space="preserve">Tasa de crecimiento </t>
  </si>
  <si>
    <t>📌 Fórmula aplicada:</t>
  </si>
  <si>
    <t>Para calcular la demanda del siguiente año:</t>
  </si>
  <si>
    <t>En este caso:</t>
  </si>
  <si>
    <t>Ejemplo para el año 2:</t>
  </si>
  <si>
    <t>Tasa = 1,120% = 0,0112</t>
  </si>
  <si>
    <t>1.274.760 × (1+0,0112) = 1.289.037,31</t>
  </si>
  <si>
    <t>Resuelva el año 3,4 y 5</t>
  </si>
  <si>
    <t>NOTA:</t>
  </si>
  <si>
    <t>¿Para qué sirve esta tabla?</t>
  </si>
  <si>
    <t>Proyectos de inversión o estudios de mercado.</t>
  </si>
  <si>
    <t>Proyecciones financieras.</t>
  </si>
  <si>
    <t>Planificación de producción o ventas.</t>
  </si>
  <si>
    <t>Evaluación de capacidad instalada.</t>
  </si>
  <si>
    <t>🛠️ ¿Qué es el Valor de Salvamento?</t>
  </si>
  <si>
    <r>
      <t xml:space="preserve">Es el </t>
    </r>
    <r>
      <rPr>
        <b/>
        <sz val="11"/>
        <color theme="1"/>
        <rFont val="Calibri"/>
        <family val="2"/>
        <scheme val="minor"/>
      </rPr>
      <t>valor estimado que tendrá un activo</t>
    </r>
    <r>
      <rPr>
        <sz val="11"/>
        <color theme="1"/>
        <rFont val="Calibri"/>
        <family val="2"/>
        <scheme val="minor"/>
      </rPr>
      <t xml:space="preserve"> (como maquinaria, vehículos, equipos, etc.) </t>
    </r>
    <r>
      <rPr>
        <b/>
        <sz val="11"/>
        <color theme="1"/>
        <rFont val="Calibri"/>
        <family val="2"/>
        <scheme val="minor"/>
      </rPr>
      <t>al final de su vida útil</t>
    </r>
    <r>
      <rPr>
        <sz val="11"/>
        <color theme="1"/>
        <rFont val="Calibri"/>
        <family val="2"/>
        <scheme val="minor"/>
      </rPr>
      <t>.</t>
    </r>
  </si>
  <si>
    <t>📌 También se conoce como:</t>
  </si>
  <si>
    <t>Valor residual</t>
  </si>
  <si>
    <t>Valor de recuperación</t>
  </si>
  <si>
    <t>Valor final</t>
  </si>
  <si>
    <t>🧮 ¿Para qué se usa?</t>
  </si>
  <si>
    <r>
      <t xml:space="preserve">Se utiliza para calcular la </t>
    </r>
    <r>
      <rPr>
        <b/>
        <sz val="11"/>
        <color theme="1"/>
        <rFont val="Calibri"/>
        <family val="2"/>
        <scheme val="minor"/>
      </rPr>
      <t>depreciación</t>
    </r>
    <r>
      <rPr>
        <sz val="11"/>
        <color theme="1"/>
        <rFont val="Calibri"/>
        <family val="2"/>
        <scheme val="minor"/>
      </rPr>
      <t xml:space="preserve"> de un activo. Es decir, cuánto se “gasta” o “consume” su valor cada año.</t>
    </r>
  </si>
  <si>
    <t>👉 Fórmula básica de depreciación (método lineal):</t>
  </si>
  <si>
    <r>
      <t xml:space="preserve">Una máquina cuesta </t>
    </r>
    <r>
      <rPr>
        <b/>
        <sz val="11"/>
        <color theme="1"/>
        <rFont val="Calibri"/>
        <family val="2"/>
        <scheme val="minor"/>
      </rPr>
      <t>$10.000</t>
    </r>
  </si>
  <si>
    <r>
      <t xml:space="preserve">Se estima que durará </t>
    </r>
    <r>
      <rPr>
        <b/>
        <sz val="11"/>
        <color theme="1"/>
        <rFont val="Calibri"/>
        <family val="2"/>
        <scheme val="minor"/>
      </rPr>
      <t>5 años</t>
    </r>
  </si>
  <si>
    <r>
      <t xml:space="preserve">Al final de esos 5 años, se podrá vender como chatarra por </t>
    </r>
    <r>
      <rPr>
        <b/>
        <sz val="11"/>
        <color theme="1"/>
        <rFont val="Calibri"/>
        <family val="2"/>
        <scheme val="minor"/>
      </rPr>
      <t>$1.000</t>
    </r>
  </si>
  <si>
    <t>Valor de salvamento = $1.000</t>
  </si>
  <si>
    <t>🎯 ¿Por qué es importante?</t>
  </si>
  <si>
    <t>Evita subestimar el valor de un activo al final de su vida útil.</t>
  </si>
  <si>
    <t>Permite calcular correctamente la depreciación.</t>
  </si>
  <si>
    <t>Ayuda en la toma de decisiones de inversión y reemplazo de activos.</t>
  </si>
  <si>
    <t>🔍 Ejemplo:</t>
  </si>
  <si>
    <t>Depreciación anual = (10.000−1.000)÷5=1.800</t>
  </si>
  <si>
    <t>🧾 Explicación de cada rubro del Estado de Resultados:</t>
  </si>
  <si>
    <t>Rubro</t>
  </si>
  <si>
    <t>Explicación</t>
  </si>
  <si>
    <t>Ventas Netas</t>
  </si>
  <si>
    <t>Ingresos por ventas menos descuentos, devoluciones e impuestos. Es el ingreso real que recibe la empresa.</t>
  </si>
  <si>
    <t>(+ Valor de Salvamento)</t>
  </si>
  <si>
    <t>Aparece solo en el año 5. Representa el ingreso por la venta final de un activo al terminar su vida útil. Se suma a los ingresos del año.</t>
  </si>
  <si>
    <t>(– Costo de Producción)</t>
  </si>
  <si>
    <t>Costos directos para fabricar el producto o brindar el servicio. Incluye materia prima, mano de obra, etc.</t>
  </si>
  <si>
    <t>(= Utilidad Bruta)</t>
  </si>
  <si>
    <t>Diferencia entre las ventas netas y el costo de producción. Es la ganancia antes de considerar otros gastos.</t>
  </si>
  <si>
    <t>(– Gasto de Administración)</t>
  </si>
  <si>
    <t>Costos relacionados con la gestión general: sueldos administrativos, servicios, papelería, etc.</t>
  </si>
  <si>
    <t>(– Gasto de Venta)</t>
  </si>
  <si>
    <t>Gastos asociados a la comercialización: publicidad, comisiones, distribución.</t>
  </si>
  <si>
    <t>(– Gastos Financieros)</t>
  </si>
  <si>
    <t>Intereses pagados por préstamos u otros costos relacionados con financiamiento.</t>
  </si>
  <si>
    <t>(= Utilidad antes de Impuestos)</t>
  </si>
  <si>
    <t>Resultado después de restar los gastos operativos.</t>
  </si>
  <si>
    <t>(– 15% Trabajadores)</t>
  </si>
  <si>
    <t>Participación de utilidades para los trabajadores (en Ecuador es obligatorio repartir el 15% de las utilidades antes del impuesto).</t>
  </si>
  <si>
    <t>Utilidad antes de IR</t>
  </si>
  <si>
    <t>Utilidad disponible antes de calcular el impuesto a la renta.</t>
  </si>
  <si>
    <t>Impuesto a la renta</t>
  </si>
  <si>
    <t>Impuesto que paga la empresa al Estado sobre sus ganancias.</t>
  </si>
  <si>
    <r>
      <t>Utilidad del ejercicio</t>
    </r>
    <r>
      <rPr>
        <sz val="11"/>
        <color theme="1"/>
        <rFont val="Calibri"/>
        <family val="2"/>
        <scheme val="minor"/>
      </rPr>
      <t xml:space="preserve"> (resaltado en amarillo)</t>
    </r>
  </si>
  <si>
    <t>Ganancia final del año. Es lo que queda como utilidad neta para los socios o para reinversión.</t>
  </si>
  <si>
    <t>RUBROS</t>
  </si>
  <si>
    <t>VALOR TOTAL</t>
  </si>
  <si>
    <t>ACTIVOS FIJOS</t>
  </si>
  <si>
    <t>Infraestructura</t>
  </si>
  <si>
    <t>Maquinaria</t>
  </si>
  <si>
    <t>Vehículo</t>
  </si>
  <si>
    <t>Control de calidad</t>
  </si>
  <si>
    <t>Mobiliario</t>
  </si>
  <si>
    <t>Mobiliario de administración</t>
  </si>
  <si>
    <t>Equipo de computo</t>
  </si>
  <si>
    <t>Vestidores</t>
  </si>
  <si>
    <t>Capital Neto de Trabajo</t>
  </si>
  <si>
    <t>Materiales Indirectos</t>
  </si>
  <si>
    <t>Materia Prima Directa</t>
  </si>
  <si>
    <t>Mano de Obra Directa</t>
  </si>
  <si>
    <t>Costos Indirectos de fabricación</t>
  </si>
  <si>
    <t>Gastos en Ventas</t>
  </si>
  <si>
    <t>Gastos Administrativos</t>
  </si>
  <si>
    <t xml:space="preserve">Activos Diferidos  </t>
  </si>
  <si>
    <t>INVERSIÓN TOTAL</t>
  </si>
  <si>
    <t>Cuadro de Depreciaciones</t>
  </si>
  <si>
    <t>Expresado en dolares</t>
  </si>
  <si>
    <t>Valor</t>
  </si>
  <si>
    <t>%</t>
  </si>
  <si>
    <t>Valor Residual</t>
  </si>
  <si>
    <t>Obras civiles</t>
  </si>
  <si>
    <t>Maquinaria (envasadora, taponadora)</t>
  </si>
  <si>
    <t>Equipo de Computo</t>
  </si>
  <si>
    <t>Muebles de Oficina</t>
  </si>
  <si>
    <t>olla</t>
  </si>
  <si>
    <t>mezclador globo</t>
  </si>
  <si>
    <t>agitador</t>
  </si>
  <si>
    <t>Vehiculo</t>
  </si>
  <si>
    <t>Total</t>
  </si>
  <si>
    <t>Cuadro de Amortizaciones</t>
  </si>
  <si>
    <t xml:space="preserve"> año 1</t>
  </si>
  <si>
    <t xml:space="preserve"> año 2</t>
  </si>
  <si>
    <t xml:space="preserve"> año 3</t>
  </si>
  <si>
    <t xml:space="preserve"> año 4</t>
  </si>
  <si>
    <t xml:space="preserve"> año 5</t>
  </si>
  <si>
    <t>Listado de Bienes de Largo Plazo</t>
  </si>
  <si>
    <t>DEPRECIACIONES</t>
  </si>
  <si>
    <t>EMPRESA XXX</t>
  </si>
  <si>
    <t>Bienes de Largo Plazo</t>
  </si>
  <si>
    <t>Vida Util (años)</t>
  </si>
  <si>
    <t>Depreciacion Anual</t>
  </si>
  <si>
    <t>Depreciacion Mensual</t>
  </si>
  <si>
    <t>Bien</t>
  </si>
  <si>
    <t xml:space="preserve">Clasificacion </t>
  </si>
  <si>
    <t>Precio</t>
  </si>
  <si>
    <t>Edificios</t>
  </si>
  <si>
    <t>TRES REGLAS PARA QUE UN BIEN SEA DEPRECIABLE</t>
  </si>
  <si>
    <t>Licuadora</t>
  </si>
  <si>
    <t>Maquinaria y Equipo</t>
  </si>
  <si>
    <t>Vehiculos</t>
  </si>
  <si>
    <t>Valor mayor a $100</t>
  </si>
  <si>
    <t>Muebles y Enseres</t>
  </si>
  <si>
    <t>Vida Util mayor a 1 año</t>
  </si>
  <si>
    <t>Equipos de Computacion</t>
  </si>
  <si>
    <t>Se utilice en el giro de tu negocio</t>
  </si>
  <si>
    <t>MAQUINARIA Y EQUIPO</t>
  </si>
  <si>
    <t>Todo el equipo destinado a la produccion de bienes y prestacion de servicios</t>
  </si>
  <si>
    <t>MUEBLES Y ENSERES</t>
  </si>
  <si>
    <t>Equipo de oficina como: escitorio, anaqueles, estantes, sillas, mesas, etc</t>
  </si>
  <si>
    <t>75,00 $</t>
  </si>
  <si>
    <t>6,75 $</t>
  </si>
  <si>
    <t>0,56 $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</si>
</sst>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&quot;$&quot;\ #,##0.00"/>
    <numFmt numFmtId="165" formatCode="&quot;$&quot;#,##0.00;[Red]&quot;$&quot;\-#,##0.0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.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name val="Arial"/>
      <family val="2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Symbol"/>
      <family val="1"/>
      <charset val="2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 wrapText="1"/>
    </xf>
    <xf numFmtId="3" fontId="0" fillId="0" borderId="1" xfId="0" applyNumberForma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3" fontId="4" fillId="0" borderId="1" xfId="0" applyNumberFormat="1" applyFont="1" applyBorder="1" applyAlignment="1">
      <alignment vertical="center" wrapText="1"/>
    </xf>
    <xf numFmtId="0" fontId="0" fillId="0" borderId="0" xfId="0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vertical="center" wrapText="1"/>
    </xf>
    <xf numFmtId="3" fontId="4" fillId="0" borderId="0" xfId="0" applyNumberFormat="1" applyFont="1" applyAlignment="1">
      <alignment vertical="center" wrapText="1"/>
    </xf>
    <xf numFmtId="0" fontId="5" fillId="0" borderId="0" xfId="0" applyFont="1"/>
    <xf numFmtId="0" fontId="0" fillId="0" borderId="0" xfId="0" applyAlignment="1">
      <alignment horizontal="left" vertical="center" indent="2"/>
    </xf>
    <xf numFmtId="0" fontId="0" fillId="0" borderId="0" xfId="0" applyAlignment="1">
      <alignment vertical="top"/>
    </xf>
    <xf numFmtId="0" fontId="6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/>
    <xf numFmtId="0" fontId="7" fillId="0" borderId="1" xfId="0" applyFont="1" applyBorder="1"/>
    <xf numFmtId="164" fontId="7" fillId="0" borderId="1" xfId="0" applyNumberFormat="1" applyFont="1" applyBorder="1"/>
    <xf numFmtId="0" fontId="5" fillId="2" borderId="1" xfId="0" applyFont="1" applyFill="1" applyBorder="1"/>
    <xf numFmtId="164" fontId="5" fillId="2" borderId="1" xfId="0" applyNumberFormat="1" applyFont="1" applyFill="1" applyBorder="1"/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/>
    <xf numFmtId="0" fontId="0" fillId="0" borderId="4" xfId="0" applyBorder="1"/>
    <xf numFmtId="0" fontId="1" fillId="0" borderId="2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0" fontId="0" fillId="0" borderId="0" xfId="0"/>
    <xf numFmtId="0" fontId="1" fillId="0" borderId="1" xfId="0" applyFont="1" applyBorder="1"/>
    <xf numFmtId="0" fontId="5" fillId="0" borderId="0" xfId="0" applyFont="1" applyAlignment="1">
      <alignment horizontal="center"/>
    </xf>
    <xf numFmtId="0" fontId="9" fillId="0" borderId="0" xfId="0" applyFont="1"/>
    <xf numFmtId="0" fontId="10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165" fontId="10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justify" vertical="center" wrapText="1"/>
    </xf>
    <xf numFmtId="165" fontId="1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165" fontId="10" fillId="0" borderId="6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justify" vertical="center" wrapText="1"/>
    </xf>
    <xf numFmtId="0" fontId="12" fillId="0" borderId="0" xfId="0" applyFont="1" applyAlignment="1">
      <alignment horizontal="left" vertical="center" indent="8"/>
    </xf>
    <xf numFmtId="0" fontId="13" fillId="0" borderId="0" xfId="0" applyFont="1"/>
    <xf numFmtId="164" fontId="0" fillId="0" borderId="0" xfId="0" applyNumberFormat="1"/>
    <xf numFmtId="0" fontId="9" fillId="3" borderId="1" xfId="0" applyFont="1" applyFill="1" applyBorder="1" applyAlignment="1">
      <alignment horizontal="center"/>
    </xf>
    <xf numFmtId="0" fontId="11" fillId="0" borderId="0" xfId="0" applyFont="1"/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/>
    </xf>
    <xf numFmtId="164" fontId="13" fillId="3" borderId="1" xfId="0" applyNumberFormat="1" applyFont="1" applyFill="1" applyBorder="1" applyAlignment="1">
      <alignment horizontal="center" vertical="center"/>
    </xf>
    <xf numFmtId="10" fontId="13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/>
    <xf numFmtId="0" fontId="11" fillId="0" borderId="1" xfId="0" applyFont="1" applyBorder="1"/>
    <xf numFmtId="0" fontId="13" fillId="3" borderId="1" xfId="0" applyFont="1" applyFill="1" applyBorder="1" applyAlignment="1">
      <alignment horizontal="center" vertical="center"/>
    </xf>
    <xf numFmtId="0" fontId="9" fillId="0" borderId="1" xfId="0" applyFont="1" applyBorder="1" applyAlignment="1" applyProtection="1">
      <alignment horizontal="center"/>
      <protection hidden="1"/>
    </xf>
    <xf numFmtId="0" fontId="9" fillId="0" borderId="1" xfId="0" applyFont="1" applyBorder="1" applyProtection="1">
      <protection hidden="1"/>
    </xf>
    <xf numFmtId="164" fontId="13" fillId="0" borderId="1" xfId="0" applyNumberFormat="1" applyFont="1" applyBorder="1" applyAlignment="1" applyProtection="1">
      <alignment horizontal="right"/>
      <protection hidden="1"/>
    </xf>
    <xf numFmtId="10" fontId="13" fillId="0" borderId="1" xfId="0" applyNumberFormat="1" applyFont="1" applyBorder="1" applyProtection="1">
      <protection hidden="1"/>
    </xf>
    <xf numFmtId="164" fontId="13" fillId="0" borderId="1" xfId="0" applyNumberFormat="1" applyFont="1" applyBorder="1" applyProtection="1">
      <protection hidden="1"/>
    </xf>
    <xf numFmtId="0" fontId="13" fillId="0" borderId="1" xfId="0" applyFont="1" applyBorder="1" applyProtection="1">
      <protection hidden="1"/>
    </xf>
    <xf numFmtId="0" fontId="13" fillId="0" borderId="1" xfId="0" applyFont="1" applyBorder="1"/>
    <xf numFmtId="164" fontId="13" fillId="0" borderId="1" xfId="0" applyNumberFormat="1" applyFont="1" applyBorder="1"/>
    <xf numFmtId="164" fontId="11" fillId="0" borderId="0" xfId="0" applyNumberFormat="1" applyFont="1"/>
    <xf numFmtId="0" fontId="0" fillId="3" borderId="0" xfId="0" applyFill="1"/>
    <xf numFmtId="0" fontId="14" fillId="3" borderId="0" xfId="0" applyFont="1" applyFill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0" fillId="3" borderId="0" xfId="0" applyFill="1" applyAlignment="1">
      <alignment wrapText="1"/>
    </xf>
    <xf numFmtId="0" fontId="14" fillId="6" borderId="3" xfId="0" applyFont="1" applyFill="1" applyBorder="1" applyAlignment="1">
      <alignment horizontal="center" wrapText="1"/>
    </xf>
    <xf numFmtId="0" fontId="14" fillId="6" borderId="7" xfId="0" applyFont="1" applyFill="1" applyBorder="1" applyAlignment="1">
      <alignment horizontal="center" wrapText="1"/>
    </xf>
    <xf numFmtId="0" fontId="14" fillId="6" borderId="4" xfId="0" applyFont="1" applyFill="1" applyBorder="1" applyAlignment="1">
      <alignment horizontal="center" wrapText="1"/>
    </xf>
    <xf numFmtId="0" fontId="14" fillId="7" borderId="1" xfId="0" applyFont="1" applyFill="1" applyBorder="1" applyAlignment="1">
      <alignment horizontal="center" wrapText="1"/>
    </xf>
    <xf numFmtId="0" fontId="15" fillId="7" borderId="1" xfId="0" applyFont="1" applyFill="1" applyBorder="1" applyAlignment="1">
      <alignment horizontal="center" wrapText="1"/>
    </xf>
    <xf numFmtId="0" fontId="14" fillId="0" borderId="1" xfId="0" applyFont="1" applyBorder="1" applyAlignment="1">
      <alignment horizontal="center"/>
    </xf>
    <xf numFmtId="44" fontId="0" fillId="0" borderId="1" xfId="1" applyFont="1" applyBorder="1" applyAlignment="1">
      <alignment horizontal="center"/>
    </xf>
    <xf numFmtId="0" fontId="15" fillId="4" borderId="0" xfId="0" applyFont="1" applyFill="1" applyAlignment="1">
      <alignment horizontal="center" vertical="center" wrapText="1"/>
    </xf>
    <xf numFmtId="0" fontId="14" fillId="0" borderId="4" xfId="0" applyFont="1" applyBorder="1" applyAlignment="1">
      <alignment horizontal="center"/>
    </xf>
    <xf numFmtId="0" fontId="15" fillId="4" borderId="10" xfId="0" applyFont="1" applyFill="1" applyBorder="1" applyAlignment="1">
      <alignment horizontal="center" vertical="center" wrapText="1"/>
    </xf>
    <xf numFmtId="0" fontId="14" fillId="3" borderId="1" xfId="0" applyFont="1" applyFill="1" applyBorder="1"/>
    <xf numFmtId="0" fontId="0" fillId="3" borderId="1" xfId="0" applyFill="1" applyBorder="1"/>
    <xf numFmtId="0" fontId="15" fillId="4" borderId="3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wrapText="1"/>
    </xf>
    <xf numFmtId="0" fontId="14" fillId="3" borderId="12" xfId="0" applyFont="1" applyFill="1" applyBorder="1" applyAlignment="1">
      <alignment horizontal="center" wrapText="1"/>
    </xf>
    <xf numFmtId="0" fontId="14" fillId="3" borderId="13" xfId="0" applyFont="1" applyFill="1" applyBorder="1" applyAlignment="1">
      <alignment horizontal="center" wrapText="1"/>
    </xf>
    <xf numFmtId="0" fontId="14" fillId="3" borderId="14" xfId="0" applyFont="1" applyFill="1" applyBorder="1" applyAlignment="1">
      <alignment horizontal="center" wrapText="1"/>
    </xf>
    <xf numFmtId="0" fontId="14" fillId="3" borderId="9" xfId="0" applyFont="1" applyFill="1" applyBorder="1" applyAlignment="1">
      <alignment horizontal="center" wrapText="1"/>
    </xf>
    <xf numFmtId="0" fontId="14" fillId="3" borderId="15" xfId="0" applyFont="1" applyFill="1" applyBorder="1" applyAlignment="1">
      <alignment horizontal="center" wrapText="1"/>
    </xf>
    <xf numFmtId="0" fontId="14" fillId="3" borderId="11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14" fillId="3" borderId="9" xfId="0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14" fillId="3" borderId="4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/>
    </xf>
    <xf numFmtId="0" fontId="14" fillId="3" borderId="16" xfId="0" applyFont="1" applyFill="1" applyBorder="1" applyAlignment="1">
      <alignment horizontal="center"/>
    </xf>
    <xf numFmtId="0" fontId="16" fillId="8" borderId="8" xfId="0" applyFont="1" applyFill="1" applyBorder="1" applyAlignment="1">
      <alignment horizontal="center"/>
    </xf>
    <xf numFmtId="0" fontId="16" fillId="8" borderId="9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781051</xdr:colOff>
      <xdr:row>26</xdr:row>
      <xdr:rowOff>12700</xdr:rowOff>
    </xdr:from>
    <xdr:to>
      <xdr:col>3</xdr:col>
      <xdr:colOff>533401</xdr:colOff>
      <xdr:row>35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E6F315D-BBBF-ACAA-CA86-EFBC4C6BAD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1051" y="5416550"/>
          <a:ext cx="4222750" cy="2533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1</xdr:col>
      <xdr:colOff>247780</xdr:colOff>
      <xdr:row>41</xdr:row>
      <xdr:rowOff>101615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5C2925D-C442-3C7F-3FB6-E8DA4A37D3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8940800"/>
          <a:ext cx="2521080" cy="2857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17</xdr:row>
      <xdr:rowOff>0</xdr:rowOff>
    </xdr:from>
    <xdr:to>
      <xdr:col>6</xdr:col>
      <xdr:colOff>254209</xdr:colOff>
      <xdr:row>19</xdr:row>
      <xdr:rowOff>44471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D6FA3A2-E557-067C-6B23-6EF31C2199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4324350"/>
          <a:ext cx="4064209" cy="4127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13</xdr:col>
      <xdr:colOff>457498</xdr:colOff>
      <xdr:row>14</xdr:row>
      <xdr:rowOff>76355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6CB362E-21FD-4CDA-E600-0A6D4CFC59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68950" y="196850"/>
          <a:ext cx="5791498" cy="3010055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14</xdr:row>
      <xdr:rowOff>0</xdr:rowOff>
    </xdr:from>
    <xdr:to>
      <xdr:col>13</xdr:col>
      <xdr:colOff>38376</xdr:colOff>
      <xdr:row>29</xdr:row>
      <xdr:rowOff>120815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6D7D180-29BA-D3AC-582C-E5BE8D7BB8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68950" y="3130550"/>
          <a:ext cx="5372376" cy="3206915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12</xdr:col>
      <xdr:colOff>692421</xdr:colOff>
      <xdr:row>43</xdr:row>
      <xdr:rowOff>63626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E581FAA-83BB-2A6B-536C-00D7E12523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568950" y="6400800"/>
          <a:ext cx="5264421" cy="2457576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44</xdr:row>
      <xdr:rowOff>0</xdr:rowOff>
    </xdr:from>
    <xdr:to>
      <xdr:col>14</xdr:col>
      <xdr:colOff>76517</xdr:colOff>
      <xdr:row>65</xdr:row>
      <xdr:rowOff>108154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D3CEC0D-011C-B240-9B42-0F4073092F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568950" y="8978900"/>
          <a:ext cx="6172517" cy="397530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GDALA\Desktop\INGENIERIA%20PERIODO%20ABRIL%20AGTO%2025\DIVERSAS%20MATERIAS\COSTOS%20A\COSTOS%20EJEMPLOS\CASO_CENTRO%20DEACOPIO.xls" TargetMode="External"/><Relationship Id="rId1" Type="http://schemas.openxmlformats.org/officeDocument/2006/relationships/externalLinkPath" Target="/Users/MAGDALA/Desktop/INGENIERIA%20PERIODO%20ABRIL%20AGTO%2025/DIVERSAS%20MATERIAS/COSTOS%20A/COSTOS%20EJEMPLOS/CASO_CENTRO%20DEACOP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ob"/>
      <sheetName val="Inversion"/>
      <sheetName val="dep"/>
      <sheetName val="sueldos"/>
      <sheetName val="ESTRUC COST"/>
      <sheetName val="ventasproyectadas"/>
      <sheetName val="financiamiento"/>
      <sheetName val="Tabla de amortizacion"/>
      <sheetName val="ER"/>
      <sheetName val="Flujo de caja"/>
      <sheetName val="van - tir"/>
      <sheetName val="PRI"/>
      <sheetName val="PAY BACK"/>
      <sheetName val="pe"/>
      <sheetName val="esf"/>
      <sheetName val="esi"/>
      <sheetName val="costosproyectado"/>
      <sheetName val="Hoja2"/>
      <sheetName val="Hoja1"/>
    </sheetNames>
    <sheetDataSet>
      <sheetData sheetId="0">
        <row r="1">
          <cell r="D1">
            <v>1.12E-2</v>
          </cell>
        </row>
      </sheetData>
      <sheetData sheetId="1">
        <row r="3">
          <cell r="C3">
            <v>16146</v>
          </cell>
        </row>
        <row r="4">
          <cell r="C4">
            <v>31050</v>
          </cell>
        </row>
        <row r="5">
          <cell r="C5">
            <v>20000</v>
          </cell>
        </row>
        <row r="6">
          <cell r="C6">
            <v>3200</v>
          </cell>
        </row>
        <row r="7">
          <cell r="C7">
            <v>320</v>
          </cell>
        </row>
        <row r="8">
          <cell r="C8">
            <v>1140</v>
          </cell>
        </row>
        <row r="9">
          <cell r="C9">
            <v>650</v>
          </cell>
        </row>
        <row r="10">
          <cell r="C10">
            <v>40</v>
          </cell>
        </row>
        <row r="11">
          <cell r="C11">
            <v>50821.640833333331</v>
          </cell>
        </row>
        <row r="18">
          <cell r="B18" t="str">
            <v xml:space="preserve">Activos Diferidos  </v>
          </cell>
          <cell r="C18">
            <v>2100</v>
          </cell>
        </row>
      </sheetData>
      <sheetData sheetId="2" refreshError="1"/>
      <sheetData sheetId="3" refreshError="1"/>
      <sheetData sheetId="4">
        <row r="5">
          <cell r="E5">
            <v>560894.4</v>
          </cell>
        </row>
        <row r="6">
          <cell r="D6">
            <v>560885.6</v>
          </cell>
        </row>
        <row r="7">
          <cell r="C7">
            <v>19309.949999999997</v>
          </cell>
        </row>
        <row r="9">
          <cell r="C9">
            <v>4786.3</v>
          </cell>
        </row>
        <row r="10">
          <cell r="C10">
            <v>2100</v>
          </cell>
        </row>
        <row r="13">
          <cell r="E13">
            <v>23509.839999999997</v>
          </cell>
        </row>
        <row r="16">
          <cell r="E16">
            <v>120</v>
          </cell>
        </row>
      </sheetData>
      <sheetData sheetId="5">
        <row r="3">
          <cell r="B3">
            <v>662875.20000000007</v>
          </cell>
          <cell r="C3">
            <v>670299.40224000008</v>
          </cell>
          <cell r="D3">
            <v>677806.75554508809</v>
          </cell>
          <cell r="E3">
            <v>685398.19120719307</v>
          </cell>
          <cell r="F3">
            <v>693074.65094871388</v>
          </cell>
        </row>
      </sheetData>
      <sheetData sheetId="6" refreshError="1"/>
      <sheetData sheetId="7">
        <row r="5">
          <cell r="D5">
            <v>4546.9473038000006</v>
          </cell>
        </row>
        <row r="6">
          <cell r="D6">
            <v>3716.3013985265102</v>
          </cell>
        </row>
        <row r="7">
          <cell r="D7">
            <v>2848.0272337441306</v>
          </cell>
        </row>
        <row r="8">
          <cell r="D8">
            <v>1940.4202492971078</v>
          </cell>
        </row>
        <row r="9">
          <cell r="D9">
            <v>991.69866845463616</v>
          </cell>
        </row>
      </sheetData>
      <sheetData sheetId="8" refreshError="1"/>
      <sheetData sheetId="9">
        <row r="3">
          <cell r="A3" t="str">
            <v>Rubro                 \         año</v>
          </cell>
          <cell r="C3">
            <v>1</v>
          </cell>
          <cell r="D3">
            <v>2</v>
          </cell>
          <cell r="E3">
            <v>3</v>
          </cell>
          <cell r="F3">
            <v>4</v>
          </cell>
          <cell r="G3">
            <v>5</v>
          </cell>
        </row>
        <row r="4">
          <cell r="A4" t="str">
            <v>Ventas Netas</v>
          </cell>
        </row>
        <row r="5">
          <cell r="A5" t="str">
            <v>( + ) Valor de Salvamento</v>
          </cell>
        </row>
        <row r="6">
          <cell r="A6" t="str">
            <v>( - ) Costo de Produccion</v>
          </cell>
        </row>
        <row r="7">
          <cell r="A7" t="str">
            <v>( = ) Utilidad Bruta</v>
          </cell>
        </row>
        <row r="8">
          <cell r="A8" t="str">
            <v>( - ) Gasto de Administracion</v>
          </cell>
        </row>
        <row r="9">
          <cell r="A9" t="str">
            <v>( - ) Gasto de Venta</v>
          </cell>
        </row>
        <row r="10">
          <cell r="A10" t="str">
            <v>( - ) Gastos Financieros</v>
          </cell>
        </row>
        <row r="11">
          <cell r="A11" t="str">
            <v>(=) Utilidad antes de Impuestos</v>
          </cell>
        </row>
        <row r="12">
          <cell r="A12" t="str">
            <v>( - ) 15 % Trabajadores</v>
          </cell>
        </row>
        <row r="13">
          <cell r="A13" t="str">
            <v>Utilidad antes de IR</v>
          </cell>
        </row>
        <row r="14">
          <cell r="A14" t="str">
            <v>Impuesto a la renta</v>
          </cell>
        </row>
        <row r="15">
          <cell r="A15" t="str">
            <v>Utilidad del ejercicio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719CA11-0FAD-4F9D-89C6-736BF1648244}" name="Tabla25" displayName="Tabla25" ref="D3:F260" totalsRowShown="0" headerRowDxfId="0" headerRowBorderDxfId="5" tableBorderDxfId="6" totalsRowBorderDxfId="4">
  <tableColumns count="3">
    <tableColumn id="1" xr3:uid="{8F4585B3-5007-48EC-AA03-F4A2E4DC3360}" name="Bien" dataDxfId="3"/>
    <tableColumn id="2" xr3:uid="{AFEA5DA2-01BA-4340-B742-BBB73FF05554}" name="Clasificacion " dataDxfId="2"/>
    <tableColumn id="3" xr3:uid="{AE377177-613E-4E2E-B144-FF5BC118AE4B}" name="Precio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K64"/>
  <sheetViews>
    <sheetView topLeftCell="A15" workbookViewId="0">
      <selection activeCell="C66" sqref="C66"/>
    </sheetView>
  </sheetViews>
  <sheetFormatPr baseColWidth="10" defaultColWidth="8.7265625" defaultRowHeight="14.5" x14ac:dyDescent="0.35"/>
  <cols>
    <col min="3" max="3" width="30.81640625" customWidth="1"/>
    <col min="4" max="4" width="27.453125" customWidth="1"/>
  </cols>
  <sheetData>
    <row r="2" spans="3:11" x14ac:dyDescent="0.35">
      <c r="C2" t="s">
        <v>0</v>
      </c>
      <c r="D2" s="2"/>
    </row>
    <row r="3" spans="3:11" ht="17.5" x14ac:dyDescent="0.35">
      <c r="C3" s="30" t="s">
        <v>11</v>
      </c>
      <c r="D3" s="30"/>
      <c r="E3" s="30"/>
      <c r="F3" s="30"/>
      <c r="G3" s="30"/>
      <c r="H3" s="30"/>
      <c r="I3" s="30"/>
      <c r="J3" s="30"/>
      <c r="K3" s="30"/>
    </row>
    <row r="4" spans="3:11" ht="17.5" x14ac:dyDescent="0.35">
      <c r="C4" s="1" t="s">
        <v>12</v>
      </c>
      <c r="D4" s="1"/>
      <c r="E4" s="1"/>
      <c r="F4" s="1"/>
      <c r="G4" s="1"/>
      <c r="H4" s="1"/>
      <c r="I4" s="1"/>
      <c r="J4" s="1"/>
      <c r="K4" s="1"/>
    </row>
    <row r="5" spans="3:11" x14ac:dyDescent="0.35">
      <c r="C5" s="31" t="s">
        <v>1</v>
      </c>
      <c r="D5" s="32"/>
      <c r="E5" s="32"/>
      <c r="F5" s="32"/>
      <c r="G5" s="32"/>
      <c r="H5" s="32"/>
    </row>
    <row r="7" spans="3:11" x14ac:dyDescent="0.35">
      <c r="C7" s="4" t="s">
        <v>3</v>
      </c>
      <c r="D7" s="5" t="s">
        <v>4</v>
      </c>
    </row>
    <row r="8" spans="3:11" x14ac:dyDescent="0.35">
      <c r="C8" s="33" t="s">
        <v>2</v>
      </c>
      <c r="D8" s="33"/>
    </row>
    <row r="9" spans="3:11" x14ac:dyDescent="0.35">
      <c r="C9" s="33" t="s">
        <v>10</v>
      </c>
      <c r="D9" s="33"/>
    </row>
    <row r="10" spans="3:11" x14ac:dyDescent="0.35">
      <c r="C10" s="6" t="s">
        <v>5</v>
      </c>
      <c r="D10" s="7">
        <v>1000</v>
      </c>
    </row>
    <row r="11" spans="3:11" x14ac:dyDescent="0.35">
      <c r="C11" s="6" t="s">
        <v>6</v>
      </c>
      <c r="D11" s="7">
        <v>3000</v>
      </c>
    </row>
    <row r="12" spans="3:11" x14ac:dyDescent="0.35">
      <c r="C12" s="6" t="s">
        <v>7</v>
      </c>
      <c r="D12" s="7">
        <v>4000</v>
      </c>
    </row>
    <row r="13" spans="3:11" x14ac:dyDescent="0.35">
      <c r="C13" s="6" t="s">
        <v>8</v>
      </c>
      <c r="D13" s="7">
        <v>2000</v>
      </c>
    </row>
    <row r="14" spans="3:11" x14ac:dyDescent="0.35">
      <c r="C14" s="8" t="s">
        <v>9</v>
      </c>
      <c r="D14" s="9">
        <v>10000</v>
      </c>
    </row>
    <row r="15" spans="3:11" x14ac:dyDescent="0.35">
      <c r="C15" s="27" t="s">
        <v>13</v>
      </c>
      <c r="D15" s="28"/>
    </row>
    <row r="16" spans="3:11" x14ac:dyDescent="0.35">
      <c r="C16" s="6" t="s">
        <v>14</v>
      </c>
      <c r="D16" s="7">
        <v>20000</v>
      </c>
    </row>
    <row r="17" spans="3:4" x14ac:dyDescent="0.35">
      <c r="C17" s="6" t="s">
        <v>15</v>
      </c>
      <c r="D17" s="7">
        <v>-5000</v>
      </c>
    </row>
    <row r="18" spans="3:4" x14ac:dyDescent="0.35">
      <c r="C18" s="6" t="s">
        <v>16</v>
      </c>
      <c r="D18" s="7">
        <v>8000</v>
      </c>
    </row>
    <row r="19" spans="3:4" x14ac:dyDescent="0.35">
      <c r="C19" s="8" t="s">
        <v>17</v>
      </c>
      <c r="D19" s="9">
        <v>23000</v>
      </c>
    </row>
    <row r="20" spans="3:4" x14ac:dyDescent="0.35">
      <c r="C20" s="8" t="s">
        <v>18</v>
      </c>
      <c r="D20" s="9">
        <v>33000</v>
      </c>
    </row>
    <row r="22" spans="3:4" x14ac:dyDescent="0.35">
      <c r="C22" s="27" t="s">
        <v>19</v>
      </c>
      <c r="D22" s="28"/>
    </row>
    <row r="23" spans="3:4" x14ac:dyDescent="0.35">
      <c r="C23" s="29" t="s">
        <v>20</v>
      </c>
      <c r="D23" s="29"/>
    </row>
    <row r="24" spans="3:4" x14ac:dyDescent="0.35">
      <c r="C24" s="6" t="s">
        <v>21</v>
      </c>
      <c r="D24" s="7">
        <v>6000</v>
      </c>
    </row>
    <row r="25" spans="3:4" x14ac:dyDescent="0.35">
      <c r="C25" s="6" t="s">
        <v>22</v>
      </c>
      <c r="D25" s="7">
        <v>2000</v>
      </c>
    </row>
    <row r="26" spans="3:4" x14ac:dyDescent="0.35">
      <c r="C26" s="8" t="s">
        <v>23</v>
      </c>
      <c r="D26" s="9">
        <v>8000</v>
      </c>
    </row>
    <row r="27" spans="3:4" x14ac:dyDescent="0.35">
      <c r="C27" s="6"/>
      <c r="D27" s="6"/>
    </row>
    <row r="28" spans="3:4" x14ac:dyDescent="0.35">
      <c r="C28" s="8" t="s">
        <v>24</v>
      </c>
      <c r="D28" s="6"/>
    </row>
    <row r="29" spans="3:4" x14ac:dyDescent="0.35">
      <c r="C29" s="6" t="s">
        <v>25</v>
      </c>
      <c r="D29" s="7">
        <v>20000</v>
      </c>
    </row>
    <row r="30" spans="3:4" x14ac:dyDescent="0.35">
      <c r="C30" s="6" t="s">
        <v>26</v>
      </c>
      <c r="D30" s="7">
        <v>5000</v>
      </c>
    </row>
    <row r="31" spans="3:4" x14ac:dyDescent="0.35">
      <c r="C31" s="8" t="s">
        <v>27</v>
      </c>
      <c r="D31" s="9">
        <v>25000</v>
      </c>
    </row>
    <row r="32" spans="3:4" x14ac:dyDescent="0.35">
      <c r="C32" s="6"/>
      <c r="D32" s="6"/>
    </row>
    <row r="33" spans="3:4" x14ac:dyDescent="0.35">
      <c r="C33" s="8" t="s">
        <v>28</v>
      </c>
      <c r="D33" s="9">
        <v>33000</v>
      </c>
    </row>
    <row r="34" spans="3:4" x14ac:dyDescent="0.35">
      <c r="C34" s="12"/>
      <c r="D34" s="13"/>
    </row>
    <row r="35" spans="3:4" x14ac:dyDescent="0.35">
      <c r="C35" s="12"/>
      <c r="D35" s="13"/>
    </row>
    <row r="38" spans="3:4" ht="17.5" x14ac:dyDescent="0.35">
      <c r="C38" s="1" t="s">
        <v>29</v>
      </c>
    </row>
    <row r="39" spans="3:4" x14ac:dyDescent="0.35">
      <c r="C39" s="11" t="s">
        <v>30</v>
      </c>
    </row>
    <row r="40" spans="3:4" x14ac:dyDescent="0.35">
      <c r="C40" s="11" t="s">
        <v>31</v>
      </c>
    </row>
    <row r="41" spans="3:4" x14ac:dyDescent="0.35">
      <c r="C41" s="11" t="s">
        <v>32</v>
      </c>
    </row>
    <row r="43" spans="3:4" x14ac:dyDescent="0.35">
      <c r="C43" s="3" t="s">
        <v>33</v>
      </c>
    </row>
    <row r="45" spans="3:4" x14ac:dyDescent="0.35">
      <c r="C45" t="s">
        <v>34</v>
      </c>
    </row>
    <row r="46" spans="3:4" x14ac:dyDescent="0.35">
      <c r="C46" s="11" t="s">
        <v>35</v>
      </c>
    </row>
    <row r="47" spans="3:4" x14ac:dyDescent="0.35">
      <c r="C47" s="11" t="s">
        <v>36</v>
      </c>
    </row>
    <row r="49" spans="3:3" ht="17.5" x14ac:dyDescent="0.35">
      <c r="C49" s="1" t="s">
        <v>37</v>
      </c>
    </row>
    <row r="51" spans="3:3" x14ac:dyDescent="0.35">
      <c r="C51" t="s">
        <v>43</v>
      </c>
    </row>
    <row r="52" spans="3:3" x14ac:dyDescent="0.35">
      <c r="C52" s="10" t="s">
        <v>38</v>
      </c>
    </row>
    <row r="53" spans="3:3" x14ac:dyDescent="0.35">
      <c r="C53" s="10" t="s">
        <v>39</v>
      </c>
    </row>
    <row r="54" spans="3:3" x14ac:dyDescent="0.35">
      <c r="C54" s="10" t="s">
        <v>40</v>
      </c>
    </row>
    <row r="56" spans="3:3" x14ac:dyDescent="0.35">
      <c r="C56" t="s">
        <v>41</v>
      </c>
    </row>
    <row r="58" spans="3:3" x14ac:dyDescent="0.35">
      <c r="C58" t="s">
        <v>42</v>
      </c>
    </row>
    <row r="60" spans="3:3" ht="17.5" x14ac:dyDescent="0.35">
      <c r="C60" s="1" t="s">
        <v>45</v>
      </c>
    </row>
    <row r="61" spans="3:3" x14ac:dyDescent="0.35">
      <c r="C61" s="10" t="s">
        <v>46</v>
      </c>
    </row>
    <row r="62" spans="3:3" x14ac:dyDescent="0.35">
      <c r="C62" s="15" t="s">
        <v>47</v>
      </c>
    </row>
    <row r="63" spans="3:3" x14ac:dyDescent="0.35">
      <c r="C63" s="15" t="s">
        <v>48</v>
      </c>
    </row>
    <row r="64" spans="3:3" x14ac:dyDescent="0.35">
      <c r="C64" t="s">
        <v>49</v>
      </c>
    </row>
  </sheetData>
  <mergeCells count="7">
    <mergeCell ref="C22:D22"/>
    <mergeCell ref="C23:D23"/>
    <mergeCell ref="C3:K3"/>
    <mergeCell ref="C5:H5"/>
    <mergeCell ref="C8:D8"/>
    <mergeCell ref="C9:D9"/>
    <mergeCell ref="C15:D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5C6DE-2BBD-419C-9F98-FAFA690C2E03}">
  <dimension ref="A2:J54"/>
  <sheetViews>
    <sheetView topLeftCell="A6" workbookViewId="0">
      <selection activeCell="H13" sqref="H13"/>
    </sheetView>
  </sheetViews>
  <sheetFormatPr baseColWidth="10" defaultRowHeight="14.5" x14ac:dyDescent="0.35"/>
  <cols>
    <col min="1" max="1" width="32.54296875" bestFit="1" customWidth="1"/>
    <col min="2" max="2" width="16.1796875" customWidth="1"/>
    <col min="3" max="3" width="15.26953125" customWidth="1"/>
    <col min="4" max="4" width="16.54296875" customWidth="1"/>
    <col min="5" max="5" width="16.26953125" customWidth="1"/>
    <col min="6" max="6" width="17.81640625" customWidth="1"/>
    <col min="8" max="8" width="22.81640625" customWidth="1"/>
    <col min="9" max="9" width="67.36328125" customWidth="1"/>
    <col min="10" max="10" width="29.1796875" customWidth="1"/>
    <col min="257" max="257" width="32.54296875" bestFit="1" customWidth="1"/>
    <col min="258" max="258" width="16.1796875" customWidth="1"/>
    <col min="259" max="259" width="15.26953125" customWidth="1"/>
    <col min="260" max="260" width="16.54296875" customWidth="1"/>
    <col min="261" max="261" width="16.26953125" customWidth="1"/>
    <col min="262" max="262" width="17.81640625" customWidth="1"/>
    <col min="513" max="513" width="32.54296875" bestFit="1" customWidth="1"/>
    <col min="514" max="514" width="16.1796875" customWidth="1"/>
    <col min="515" max="515" width="15.26953125" customWidth="1"/>
    <col min="516" max="516" width="16.54296875" customWidth="1"/>
    <col min="517" max="517" width="16.26953125" customWidth="1"/>
    <col min="518" max="518" width="17.81640625" customWidth="1"/>
    <col min="769" max="769" width="32.54296875" bestFit="1" customWidth="1"/>
    <col min="770" max="770" width="16.1796875" customWidth="1"/>
    <col min="771" max="771" width="15.26953125" customWidth="1"/>
    <col min="772" max="772" width="16.54296875" customWidth="1"/>
    <col min="773" max="773" width="16.26953125" customWidth="1"/>
    <col min="774" max="774" width="17.81640625" customWidth="1"/>
    <col min="1025" max="1025" width="32.54296875" bestFit="1" customWidth="1"/>
    <col min="1026" max="1026" width="16.1796875" customWidth="1"/>
    <col min="1027" max="1027" width="15.26953125" customWidth="1"/>
    <col min="1028" max="1028" width="16.54296875" customWidth="1"/>
    <col min="1029" max="1029" width="16.26953125" customWidth="1"/>
    <col min="1030" max="1030" width="17.81640625" customWidth="1"/>
    <col min="1281" max="1281" width="32.54296875" bestFit="1" customWidth="1"/>
    <col min="1282" max="1282" width="16.1796875" customWidth="1"/>
    <col min="1283" max="1283" width="15.26953125" customWidth="1"/>
    <col min="1284" max="1284" width="16.54296875" customWidth="1"/>
    <col min="1285" max="1285" width="16.26953125" customWidth="1"/>
    <col min="1286" max="1286" width="17.81640625" customWidth="1"/>
    <col min="1537" max="1537" width="32.54296875" bestFit="1" customWidth="1"/>
    <col min="1538" max="1538" width="16.1796875" customWidth="1"/>
    <col min="1539" max="1539" width="15.26953125" customWidth="1"/>
    <col min="1540" max="1540" width="16.54296875" customWidth="1"/>
    <col min="1541" max="1541" width="16.26953125" customWidth="1"/>
    <col min="1542" max="1542" width="17.81640625" customWidth="1"/>
    <col min="1793" max="1793" width="32.54296875" bestFit="1" customWidth="1"/>
    <col min="1794" max="1794" width="16.1796875" customWidth="1"/>
    <col min="1795" max="1795" width="15.26953125" customWidth="1"/>
    <col min="1796" max="1796" width="16.54296875" customWidth="1"/>
    <col min="1797" max="1797" width="16.26953125" customWidth="1"/>
    <col min="1798" max="1798" width="17.81640625" customWidth="1"/>
    <col min="2049" max="2049" width="32.54296875" bestFit="1" customWidth="1"/>
    <col min="2050" max="2050" width="16.1796875" customWidth="1"/>
    <col min="2051" max="2051" width="15.26953125" customWidth="1"/>
    <col min="2052" max="2052" width="16.54296875" customWidth="1"/>
    <col min="2053" max="2053" width="16.26953125" customWidth="1"/>
    <col min="2054" max="2054" width="17.81640625" customWidth="1"/>
    <col min="2305" max="2305" width="32.54296875" bestFit="1" customWidth="1"/>
    <col min="2306" max="2306" width="16.1796875" customWidth="1"/>
    <col min="2307" max="2307" width="15.26953125" customWidth="1"/>
    <col min="2308" max="2308" width="16.54296875" customWidth="1"/>
    <col min="2309" max="2309" width="16.26953125" customWidth="1"/>
    <col min="2310" max="2310" width="17.81640625" customWidth="1"/>
    <col min="2561" max="2561" width="32.54296875" bestFit="1" customWidth="1"/>
    <col min="2562" max="2562" width="16.1796875" customWidth="1"/>
    <col min="2563" max="2563" width="15.26953125" customWidth="1"/>
    <col min="2564" max="2564" width="16.54296875" customWidth="1"/>
    <col min="2565" max="2565" width="16.26953125" customWidth="1"/>
    <col min="2566" max="2566" width="17.81640625" customWidth="1"/>
    <col min="2817" max="2817" width="32.54296875" bestFit="1" customWidth="1"/>
    <col min="2818" max="2818" width="16.1796875" customWidth="1"/>
    <col min="2819" max="2819" width="15.26953125" customWidth="1"/>
    <col min="2820" max="2820" width="16.54296875" customWidth="1"/>
    <col min="2821" max="2821" width="16.26953125" customWidth="1"/>
    <col min="2822" max="2822" width="17.81640625" customWidth="1"/>
    <col min="3073" max="3073" width="32.54296875" bestFit="1" customWidth="1"/>
    <col min="3074" max="3074" width="16.1796875" customWidth="1"/>
    <col min="3075" max="3075" width="15.26953125" customWidth="1"/>
    <col min="3076" max="3076" width="16.54296875" customWidth="1"/>
    <col min="3077" max="3077" width="16.26953125" customWidth="1"/>
    <col min="3078" max="3078" width="17.81640625" customWidth="1"/>
    <col min="3329" max="3329" width="32.54296875" bestFit="1" customWidth="1"/>
    <col min="3330" max="3330" width="16.1796875" customWidth="1"/>
    <col min="3331" max="3331" width="15.26953125" customWidth="1"/>
    <col min="3332" max="3332" width="16.54296875" customWidth="1"/>
    <col min="3333" max="3333" width="16.26953125" customWidth="1"/>
    <col min="3334" max="3334" width="17.81640625" customWidth="1"/>
    <col min="3585" max="3585" width="32.54296875" bestFit="1" customWidth="1"/>
    <col min="3586" max="3586" width="16.1796875" customWidth="1"/>
    <col min="3587" max="3587" width="15.26953125" customWidth="1"/>
    <col min="3588" max="3588" width="16.54296875" customWidth="1"/>
    <col min="3589" max="3589" width="16.26953125" customWidth="1"/>
    <col min="3590" max="3590" width="17.81640625" customWidth="1"/>
    <col min="3841" max="3841" width="32.54296875" bestFit="1" customWidth="1"/>
    <col min="3842" max="3842" width="16.1796875" customWidth="1"/>
    <col min="3843" max="3843" width="15.26953125" customWidth="1"/>
    <col min="3844" max="3844" width="16.54296875" customWidth="1"/>
    <col min="3845" max="3845" width="16.26953125" customWidth="1"/>
    <col min="3846" max="3846" width="17.81640625" customWidth="1"/>
    <col min="4097" max="4097" width="32.54296875" bestFit="1" customWidth="1"/>
    <col min="4098" max="4098" width="16.1796875" customWidth="1"/>
    <col min="4099" max="4099" width="15.26953125" customWidth="1"/>
    <col min="4100" max="4100" width="16.54296875" customWidth="1"/>
    <col min="4101" max="4101" width="16.26953125" customWidth="1"/>
    <col min="4102" max="4102" width="17.81640625" customWidth="1"/>
    <col min="4353" max="4353" width="32.54296875" bestFit="1" customWidth="1"/>
    <col min="4354" max="4354" width="16.1796875" customWidth="1"/>
    <col min="4355" max="4355" width="15.26953125" customWidth="1"/>
    <col min="4356" max="4356" width="16.54296875" customWidth="1"/>
    <col min="4357" max="4357" width="16.26953125" customWidth="1"/>
    <col min="4358" max="4358" width="17.81640625" customWidth="1"/>
    <col min="4609" max="4609" width="32.54296875" bestFit="1" customWidth="1"/>
    <col min="4610" max="4610" width="16.1796875" customWidth="1"/>
    <col min="4611" max="4611" width="15.26953125" customWidth="1"/>
    <col min="4612" max="4612" width="16.54296875" customWidth="1"/>
    <col min="4613" max="4613" width="16.26953125" customWidth="1"/>
    <col min="4614" max="4614" width="17.81640625" customWidth="1"/>
    <col min="4865" max="4865" width="32.54296875" bestFit="1" customWidth="1"/>
    <col min="4866" max="4866" width="16.1796875" customWidth="1"/>
    <col min="4867" max="4867" width="15.26953125" customWidth="1"/>
    <col min="4868" max="4868" width="16.54296875" customWidth="1"/>
    <col min="4869" max="4869" width="16.26953125" customWidth="1"/>
    <col min="4870" max="4870" width="17.81640625" customWidth="1"/>
    <col min="5121" max="5121" width="32.54296875" bestFit="1" customWidth="1"/>
    <col min="5122" max="5122" width="16.1796875" customWidth="1"/>
    <col min="5123" max="5123" width="15.26953125" customWidth="1"/>
    <col min="5124" max="5124" width="16.54296875" customWidth="1"/>
    <col min="5125" max="5125" width="16.26953125" customWidth="1"/>
    <col min="5126" max="5126" width="17.81640625" customWidth="1"/>
    <col min="5377" max="5377" width="32.54296875" bestFit="1" customWidth="1"/>
    <col min="5378" max="5378" width="16.1796875" customWidth="1"/>
    <col min="5379" max="5379" width="15.26953125" customWidth="1"/>
    <col min="5380" max="5380" width="16.54296875" customWidth="1"/>
    <col min="5381" max="5381" width="16.26953125" customWidth="1"/>
    <col min="5382" max="5382" width="17.81640625" customWidth="1"/>
    <col min="5633" max="5633" width="32.54296875" bestFit="1" customWidth="1"/>
    <col min="5634" max="5634" width="16.1796875" customWidth="1"/>
    <col min="5635" max="5635" width="15.26953125" customWidth="1"/>
    <col min="5636" max="5636" width="16.54296875" customWidth="1"/>
    <col min="5637" max="5637" width="16.26953125" customWidth="1"/>
    <col min="5638" max="5638" width="17.81640625" customWidth="1"/>
    <col min="5889" max="5889" width="32.54296875" bestFit="1" customWidth="1"/>
    <col min="5890" max="5890" width="16.1796875" customWidth="1"/>
    <col min="5891" max="5891" width="15.26953125" customWidth="1"/>
    <col min="5892" max="5892" width="16.54296875" customWidth="1"/>
    <col min="5893" max="5893" width="16.26953125" customWidth="1"/>
    <col min="5894" max="5894" width="17.81640625" customWidth="1"/>
    <col min="6145" max="6145" width="32.54296875" bestFit="1" customWidth="1"/>
    <col min="6146" max="6146" width="16.1796875" customWidth="1"/>
    <col min="6147" max="6147" width="15.26953125" customWidth="1"/>
    <col min="6148" max="6148" width="16.54296875" customWidth="1"/>
    <col min="6149" max="6149" width="16.26953125" customWidth="1"/>
    <col min="6150" max="6150" width="17.81640625" customWidth="1"/>
    <col min="6401" max="6401" width="32.54296875" bestFit="1" customWidth="1"/>
    <col min="6402" max="6402" width="16.1796875" customWidth="1"/>
    <col min="6403" max="6403" width="15.26953125" customWidth="1"/>
    <col min="6404" max="6404" width="16.54296875" customWidth="1"/>
    <col min="6405" max="6405" width="16.26953125" customWidth="1"/>
    <col min="6406" max="6406" width="17.81640625" customWidth="1"/>
    <col min="6657" max="6657" width="32.54296875" bestFit="1" customWidth="1"/>
    <col min="6658" max="6658" width="16.1796875" customWidth="1"/>
    <col min="6659" max="6659" width="15.26953125" customWidth="1"/>
    <col min="6660" max="6660" width="16.54296875" customWidth="1"/>
    <col min="6661" max="6661" width="16.26953125" customWidth="1"/>
    <col min="6662" max="6662" width="17.81640625" customWidth="1"/>
    <col min="6913" max="6913" width="32.54296875" bestFit="1" customWidth="1"/>
    <col min="6914" max="6914" width="16.1796875" customWidth="1"/>
    <col min="6915" max="6915" width="15.26953125" customWidth="1"/>
    <col min="6916" max="6916" width="16.54296875" customWidth="1"/>
    <col min="6917" max="6917" width="16.26953125" customWidth="1"/>
    <col min="6918" max="6918" width="17.81640625" customWidth="1"/>
    <col min="7169" max="7169" width="32.54296875" bestFit="1" customWidth="1"/>
    <col min="7170" max="7170" width="16.1796875" customWidth="1"/>
    <col min="7171" max="7171" width="15.26953125" customWidth="1"/>
    <col min="7172" max="7172" width="16.54296875" customWidth="1"/>
    <col min="7173" max="7173" width="16.26953125" customWidth="1"/>
    <col min="7174" max="7174" width="17.81640625" customWidth="1"/>
    <col min="7425" max="7425" width="32.54296875" bestFit="1" customWidth="1"/>
    <col min="7426" max="7426" width="16.1796875" customWidth="1"/>
    <col min="7427" max="7427" width="15.26953125" customWidth="1"/>
    <col min="7428" max="7428" width="16.54296875" customWidth="1"/>
    <col min="7429" max="7429" width="16.26953125" customWidth="1"/>
    <col min="7430" max="7430" width="17.81640625" customWidth="1"/>
    <col min="7681" max="7681" width="32.54296875" bestFit="1" customWidth="1"/>
    <col min="7682" max="7682" width="16.1796875" customWidth="1"/>
    <col min="7683" max="7683" width="15.26953125" customWidth="1"/>
    <col min="7684" max="7684" width="16.54296875" customWidth="1"/>
    <col min="7685" max="7685" width="16.26953125" customWidth="1"/>
    <col min="7686" max="7686" width="17.81640625" customWidth="1"/>
    <col min="7937" max="7937" width="32.54296875" bestFit="1" customWidth="1"/>
    <col min="7938" max="7938" width="16.1796875" customWidth="1"/>
    <col min="7939" max="7939" width="15.26953125" customWidth="1"/>
    <col min="7940" max="7940" width="16.54296875" customWidth="1"/>
    <col min="7941" max="7941" width="16.26953125" customWidth="1"/>
    <col min="7942" max="7942" width="17.81640625" customWidth="1"/>
    <col min="8193" max="8193" width="32.54296875" bestFit="1" customWidth="1"/>
    <col min="8194" max="8194" width="16.1796875" customWidth="1"/>
    <col min="8195" max="8195" width="15.26953125" customWidth="1"/>
    <col min="8196" max="8196" width="16.54296875" customWidth="1"/>
    <col min="8197" max="8197" width="16.26953125" customWidth="1"/>
    <col min="8198" max="8198" width="17.81640625" customWidth="1"/>
    <col min="8449" max="8449" width="32.54296875" bestFit="1" customWidth="1"/>
    <col min="8450" max="8450" width="16.1796875" customWidth="1"/>
    <col min="8451" max="8451" width="15.26953125" customWidth="1"/>
    <col min="8452" max="8452" width="16.54296875" customWidth="1"/>
    <col min="8453" max="8453" width="16.26953125" customWidth="1"/>
    <col min="8454" max="8454" width="17.81640625" customWidth="1"/>
    <col min="8705" max="8705" width="32.54296875" bestFit="1" customWidth="1"/>
    <col min="8706" max="8706" width="16.1796875" customWidth="1"/>
    <col min="8707" max="8707" width="15.26953125" customWidth="1"/>
    <col min="8708" max="8708" width="16.54296875" customWidth="1"/>
    <col min="8709" max="8709" width="16.26953125" customWidth="1"/>
    <col min="8710" max="8710" width="17.81640625" customWidth="1"/>
    <col min="8961" max="8961" width="32.54296875" bestFit="1" customWidth="1"/>
    <col min="8962" max="8962" width="16.1796875" customWidth="1"/>
    <col min="8963" max="8963" width="15.26953125" customWidth="1"/>
    <col min="8964" max="8964" width="16.54296875" customWidth="1"/>
    <col min="8965" max="8965" width="16.26953125" customWidth="1"/>
    <col min="8966" max="8966" width="17.81640625" customWidth="1"/>
    <col min="9217" max="9217" width="32.54296875" bestFit="1" customWidth="1"/>
    <col min="9218" max="9218" width="16.1796875" customWidth="1"/>
    <col min="9219" max="9219" width="15.26953125" customWidth="1"/>
    <col min="9220" max="9220" width="16.54296875" customWidth="1"/>
    <col min="9221" max="9221" width="16.26953125" customWidth="1"/>
    <col min="9222" max="9222" width="17.81640625" customWidth="1"/>
    <col min="9473" max="9473" width="32.54296875" bestFit="1" customWidth="1"/>
    <col min="9474" max="9474" width="16.1796875" customWidth="1"/>
    <col min="9475" max="9475" width="15.26953125" customWidth="1"/>
    <col min="9476" max="9476" width="16.54296875" customWidth="1"/>
    <col min="9477" max="9477" width="16.26953125" customWidth="1"/>
    <col min="9478" max="9478" width="17.81640625" customWidth="1"/>
    <col min="9729" max="9729" width="32.54296875" bestFit="1" customWidth="1"/>
    <col min="9730" max="9730" width="16.1796875" customWidth="1"/>
    <col min="9731" max="9731" width="15.26953125" customWidth="1"/>
    <col min="9732" max="9732" width="16.54296875" customWidth="1"/>
    <col min="9733" max="9733" width="16.26953125" customWidth="1"/>
    <col min="9734" max="9734" width="17.81640625" customWidth="1"/>
    <col min="9985" max="9985" width="32.54296875" bestFit="1" customWidth="1"/>
    <col min="9986" max="9986" width="16.1796875" customWidth="1"/>
    <col min="9987" max="9987" width="15.26953125" customWidth="1"/>
    <col min="9988" max="9988" width="16.54296875" customWidth="1"/>
    <col min="9989" max="9989" width="16.26953125" customWidth="1"/>
    <col min="9990" max="9990" width="17.81640625" customWidth="1"/>
    <col min="10241" max="10241" width="32.54296875" bestFit="1" customWidth="1"/>
    <col min="10242" max="10242" width="16.1796875" customWidth="1"/>
    <col min="10243" max="10243" width="15.26953125" customWidth="1"/>
    <col min="10244" max="10244" width="16.54296875" customWidth="1"/>
    <col min="10245" max="10245" width="16.26953125" customWidth="1"/>
    <col min="10246" max="10246" width="17.81640625" customWidth="1"/>
    <col min="10497" max="10497" width="32.54296875" bestFit="1" customWidth="1"/>
    <col min="10498" max="10498" width="16.1796875" customWidth="1"/>
    <col min="10499" max="10499" width="15.26953125" customWidth="1"/>
    <col min="10500" max="10500" width="16.54296875" customWidth="1"/>
    <col min="10501" max="10501" width="16.26953125" customWidth="1"/>
    <col min="10502" max="10502" width="17.81640625" customWidth="1"/>
    <col min="10753" max="10753" width="32.54296875" bestFit="1" customWidth="1"/>
    <col min="10754" max="10754" width="16.1796875" customWidth="1"/>
    <col min="10755" max="10755" width="15.26953125" customWidth="1"/>
    <col min="10756" max="10756" width="16.54296875" customWidth="1"/>
    <col min="10757" max="10757" width="16.26953125" customWidth="1"/>
    <col min="10758" max="10758" width="17.81640625" customWidth="1"/>
    <col min="11009" max="11009" width="32.54296875" bestFit="1" customWidth="1"/>
    <col min="11010" max="11010" width="16.1796875" customWidth="1"/>
    <col min="11011" max="11011" width="15.26953125" customWidth="1"/>
    <col min="11012" max="11012" width="16.54296875" customWidth="1"/>
    <col min="11013" max="11013" width="16.26953125" customWidth="1"/>
    <col min="11014" max="11014" width="17.81640625" customWidth="1"/>
    <col min="11265" max="11265" width="32.54296875" bestFit="1" customWidth="1"/>
    <col min="11266" max="11266" width="16.1796875" customWidth="1"/>
    <col min="11267" max="11267" width="15.26953125" customWidth="1"/>
    <col min="11268" max="11268" width="16.54296875" customWidth="1"/>
    <col min="11269" max="11269" width="16.26953125" customWidth="1"/>
    <col min="11270" max="11270" width="17.81640625" customWidth="1"/>
    <col min="11521" max="11521" width="32.54296875" bestFit="1" customWidth="1"/>
    <col min="11522" max="11522" width="16.1796875" customWidth="1"/>
    <col min="11523" max="11523" width="15.26953125" customWidth="1"/>
    <col min="11524" max="11524" width="16.54296875" customWidth="1"/>
    <col min="11525" max="11525" width="16.26953125" customWidth="1"/>
    <col min="11526" max="11526" width="17.81640625" customWidth="1"/>
    <col min="11777" max="11777" width="32.54296875" bestFit="1" customWidth="1"/>
    <col min="11778" max="11778" width="16.1796875" customWidth="1"/>
    <col min="11779" max="11779" width="15.26953125" customWidth="1"/>
    <col min="11780" max="11780" width="16.54296875" customWidth="1"/>
    <col min="11781" max="11781" width="16.26953125" customWidth="1"/>
    <col min="11782" max="11782" width="17.81640625" customWidth="1"/>
    <col min="12033" max="12033" width="32.54296875" bestFit="1" customWidth="1"/>
    <col min="12034" max="12034" width="16.1796875" customWidth="1"/>
    <col min="12035" max="12035" width="15.26953125" customWidth="1"/>
    <col min="12036" max="12036" width="16.54296875" customWidth="1"/>
    <col min="12037" max="12037" width="16.26953125" customWidth="1"/>
    <col min="12038" max="12038" width="17.81640625" customWidth="1"/>
    <col min="12289" max="12289" width="32.54296875" bestFit="1" customWidth="1"/>
    <col min="12290" max="12290" width="16.1796875" customWidth="1"/>
    <col min="12291" max="12291" width="15.26953125" customWidth="1"/>
    <col min="12292" max="12292" width="16.54296875" customWidth="1"/>
    <col min="12293" max="12293" width="16.26953125" customWidth="1"/>
    <col min="12294" max="12294" width="17.81640625" customWidth="1"/>
    <col min="12545" max="12545" width="32.54296875" bestFit="1" customWidth="1"/>
    <col min="12546" max="12546" width="16.1796875" customWidth="1"/>
    <col min="12547" max="12547" width="15.26953125" customWidth="1"/>
    <col min="12548" max="12548" width="16.54296875" customWidth="1"/>
    <col min="12549" max="12549" width="16.26953125" customWidth="1"/>
    <col min="12550" max="12550" width="17.81640625" customWidth="1"/>
    <col min="12801" max="12801" width="32.54296875" bestFit="1" customWidth="1"/>
    <col min="12802" max="12802" width="16.1796875" customWidth="1"/>
    <col min="12803" max="12803" width="15.26953125" customWidth="1"/>
    <col min="12804" max="12804" width="16.54296875" customWidth="1"/>
    <col min="12805" max="12805" width="16.26953125" customWidth="1"/>
    <col min="12806" max="12806" width="17.81640625" customWidth="1"/>
    <col min="13057" max="13057" width="32.54296875" bestFit="1" customWidth="1"/>
    <col min="13058" max="13058" width="16.1796875" customWidth="1"/>
    <col min="13059" max="13059" width="15.26953125" customWidth="1"/>
    <col min="13060" max="13060" width="16.54296875" customWidth="1"/>
    <col min="13061" max="13061" width="16.26953125" customWidth="1"/>
    <col min="13062" max="13062" width="17.81640625" customWidth="1"/>
    <col min="13313" max="13313" width="32.54296875" bestFit="1" customWidth="1"/>
    <col min="13314" max="13314" width="16.1796875" customWidth="1"/>
    <col min="13315" max="13315" width="15.26953125" customWidth="1"/>
    <col min="13316" max="13316" width="16.54296875" customWidth="1"/>
    <col min="13317" max="13317" width="16.26953125" customWidth="1"/>
    <col min="13318" max="13318" width="17.81640625" customWidth="1"/>
    <col min="13569" max="13569" width="32.54296875" bestFit="1" customWidth="1"/>
    <col min="13570" max="13570" width="16.1796875" customWidth="1"/>
    <col min="13571" max="13571" width="15.26953125" customWidth="1"/>
    <col min="13572" max="13572" width="16.54296875" customWidth="1"/>
    <col min="13573" max="13573" width="16.26953125" customWidth="1"/>
    <col min="13574" max="13574" width="17.81640625" customWidth="1"/>
    <col min="13825" max="13825" width="32.54296875" bestFit="1" customWidth="1"/>
    <col min="13826" max="13826" width="16.1796875" customWidth="1"/>
    <col min="13827" max="13827" width="15.26953125" customWidth="1"/>
    <col min="13828" max="13828" width="16.54296875" customWidth="1"/>
    <col min="13829" max="13829" width="16.26953125" customWidth="1"/>
    <col min="13830" max="13830" width="17.81640625" customWidth="1"/>
    <col min="14081" max="14081" width="32.54296875" bestFit="1" customWidth="1"/>
    <col min="14082" max="14082" width="16.1796875" customWidth="1"/>
    <col min="14083" max="14083" width="15.26953125" customWidth="1"/>
    <col min="14084" max="14084" width="16.54296875" customWidth="1"/>
    <col min="14085" max="14085" width="16.26953125" customWidth="1"/>
    <col min="14086" max="14086" width="17.81640625" customWidth="1"/>
    <col min="14337" max="14337" width="32.54296875" bestFit="1" customWidth="1"/>
    <col min="14338" max="14338" width="16.1796875" customWidth="1"/>
    <col min="14339" max="14339" width="15.26953125" customWidth="1"/>
    <col min="14340" max="14340" width="16.54296875" customWidth="1"/>
    <col min="14341" max="14341" width="16.26953125" customWidth="1"/>
    <col min="14342" max="14342" width="17.81640625" customWidth="1"/>
    <col min="14593" max="14593" width="32.54296875" bestFit="1" customWidth="1"/>
    <col min="14594" max="14594" width="16.1796875" customWidth="1"/>
    <col min="14595" max="14595" width="15.26953125" customWidth="1"/>
    <col min="14596" max="14596" width="16.54296875" customWidth="1"/>
    <col min="14597" max="14597" width="16.26953125" customWidth="1"/>
    <col min="14598" max="14598" width="17.81640625" customWidth="1"/>
    <col min="14849" max="14849" width="32.54296875" bestFit="1" customWidth="1"/>
    <col min="14850" max="14850" width="16.1796875" customWidth="1"/>
    <col min="14851" max="14851" width="15.26953125" customWidth="1"/>
    <col min="14852" max="14852" width="16.54296875" customWidth="1"/>
    <col min="14853" max="14853" width="16.26953125" customWidth="1"/>
    <col min="14854" max="14854" width="17.81640625" customWidth="1"/>
    <col min="15105" max="15105" width="32.54296875" bestFit="1" customWidth="1"/>
    <col min="15106" max="15106" width="16.1796875" customWidth="1"/>
    <col min="15107" max="15107" width="15.26953125" customWidth="1"/>
    <col min="15108" max="15108" width="16.54296875" customWidth="1"/>
    <col min="15109" max="15109" width="16.26953125" customWidth="1"/>
    <col min="15110" max="15110" width="17.81640625" customWidth="1"/>
    <col min="15361" max="15361" width="32.54296875" bestFit="1" customWidth="1"/>
    <col min="15362" max="15362" width="16.1796875" customWidth="1"/>
    <col min="15363" max="15363" width="15.26953125" customWidth="1"/>
    <col min="15364" max="15364" width="16.54296875" customWidth="1"/>
    <col min="15365" max="15365" width="16.26953125" customWidth="1"/>
    <col min="15366" max="15366" width="17.81640625" customWidth="1"/>
    <col min="15617" max="15617" width="32.54296875" bestFit="1" customWidth="1"/>
    <col min="15618" max="15618" width="16.1796875" customWidth="1"/>
    <col min="15619" max="15619" width="15.26953125" customWidth="1"/>
    <col min="15620" max="15620" width="16.54296875" customWidth="1"/>
    <col min="15621" max="15621" width="16.26953125" customWidth="1"/>
    <col min="15622" max="15622" width="17.81640625" customWidth="1"/>
    <col min="15873" max="15873" width="32.54296875" bestFit="1" customWidth="1"/>
    <col min="15874" max="15874" width="16.1796875" customWidth="1"/>
    <col min="15875" max="15875" width="15.26953125" customWidth="1"/>
    <col min="15876" max="15876" width="16.54296875" customWidth="1"/>
    <col min="15877" max="15877" width="16.26953125" customWidth="1"/>
    <col min="15878" max="15878" width="17.81640625" customWidth="1"/>
    <col min="16129" max="16129" width="32.54296875" bestFit="1" customWidth="1"/>
    <col min="16130" max="16130" width="16.1796875" customWidth="1"/>
    <col min="16131" max="16131" width="15.26953125" customWidth="1"/>
    <col min="16132" max="16132" width="16.54296875" customWidth="1"/>
    <col min="16133" max="16133" width="16.26953125" customWidth="1"/>
    <col min="16134" max="16134" width="17.81640625" customWidth="1"/>
  </cols>
  <sheetData>
    <row r="2" spans="1:6" ht="15.5" x14ac:dyDescent="0.35">
      <c r="A2" s="34" t="s">
        <v>44</v>
      </c>
      <c r="B2" s="34"/>
      <c r="C2" s="34"/>
      <c r="D2" s="34"/>
      <c r="E2" s="34"/>
      <c r="F2" s="34"/>
    </row>
    <row r="3" spans="1:6" ht="15.5" x14ac:dyDescent="0.35">
      <c r="A3" s="14"/>
      <c r="B3" s="14"/>
      <c r="C3" s="14"/>
      <c r="D3" s="14"/>
      <c r="E3" s="14">
        <f>[1]DEob!D1</f>
        <v>1.12E-2</v>
      </c>
      <c r="F3" s="14" t="s">
        <v>57</v>
      </c>
    </row>
    <row r="4" spans="1:6" ht="15.5" x14ac:dyDescent="0.35">
      <c r="A4" s="18" t="str">
        <f>'[1]Flujo de caja'!A3</f>
        <v>Rubro                 \         año</v>
      </c>
      <c r="B4" s="19">
        <f>'[1]Flujo de caja'!C3</f>
        <v>1</v>
      </c>
      <c r="C4" s="19">
        <f>'[1]Flujo de caja'!D3</f>
        <v>2</v>
      </c>
      <c r="D4" s="19">
        <f>'[1]Flujo de caja'!E3</f>
        <v>3</v>
      </c>
      <c r="E4" s="19">
        <f>'[1]Flujo de caja'!F3</f>
        <v>4</v>
      </c>
      <c r="F4" s="19">
        <f>'[1]Flujo de caja'!G3</f>
        <v>5</v>
      </c>
    </row>
    <row r="5" spans="1:6" ht="15.5" x14ac:dyDescent="0.35">
      <c r="A5" s="18" t="str">
        <f>'[1]Flujo de caja'!A4</f>
        <v>Ventas Netas</v>
      </c>
      <c r="B5" s="20">
        <f>[1]ventasproyectadas!B3</f>
        <v>662875.20000000007</v>
      </c>
      <c r="C5" s="20">
        <f>[1]ventasproyectadas!C3</f>
        <v>670299.40224000008</v>
      </c>
      <c r="D5" s="20">
        <f>[1]ventasproyectadas!D3</f>
        <v>677806.75554508809</v>
      </c>
      <c r="E5" s="20">
        <f>[1]ventasproyectadas!E3</f>
        <v>685398.19120719307</v>
      </c>
      <c r="F5" s="20">
        <f>[1]ventasproyectadas!F3</f>
        <v>693074.65094871388</v>
      </c>
    </row>
    <row r="6" spans="1:6" ht="15.5" x14ac:dyDescent="0.35">
      <c r="A6" s="18" t="str">
        <f>'[1]Flujo de caja'!A5</f>
        <v>( + ) Valor de Salvamento</v>
      </c>
      <c r="B6" s="20"/>
      <c r="C6" s="20"/>
      <c r="D6" s="20"/>
      <c r="E6" s="20"/>
      <c r="F6" s="20">
        <v>23931.5</v>
      </c>
    </row>
    <row r="7" spans="1:6" ht="15.5" x14ac:dyDescent="0.35">
      <c r="A7" s="18" t="str">
        <f>'[1]Flujo de caja'!A6</f>
        <v>( - ) Costo de Produccion</v>
      </c>
      <c r="B7" s="20">
        <f>'[1]ESTRUC COST'!E5</f>
        <v>560894.4</v>
      </c>
      <c r="C7" s="20">
        <f>FV($E$3,B4,0,-$B$7)</f>
        <v>567176.41728000005</v>
      </c>
      <c r="D7" s="20">
        <f>FV($E$3,C4,0,-$B$7)</f>
        <v>573528.79315353604</v>
      </c>
      <c r="E7" s="20">
        <f>FV($E$3,D4,0,-$B$7)</f>
        <v>579952.31563685578</v>
      </c>
      <c r="F7" s="20">
        <f>FV($E$3,E4,0,-$B$7)</f>
        <v>586447.7815719886</v>
      </c>
    </row>
    <row r="8" spans="1:6" ht="15.5" x14ac:dyDescent="0.35">
      <c r="A8" s="21" t="str">
        <f>'[1]Flujo de caja'!A7</f>
        <v>( = ) Utilidad Bruta</v>
      </c>
      <c r="B8" s="22">
        <f>B5+B6-B7</f>
        <v>101980.80000000005</v>
      </c>
      <c r="C8" s="22">
        <f>C5+C6-C7</f>
        <v>103122.98496000003</v>
      </c>
      <c r="D8" s="22">
        <f>D5+D6-D7</f>
        <v>104277.96239155205</v>
      </c>
      <c r="E8" s="22">
        <f>E5+E6-E7</f>
        <v>105445.87557033729</v>
      </c>
      <c r="F8" s="22">
        <f>F5+F6-F7</f>
        <v>130558.36937672528</v>
      </c>
    </row>
    <row r="9" spans="1:6" ht="15.5" x14ac:dyDescent="0.35">
      <c r="A9" s="18" t="str">
        <f>'[1]Flujo de caja'!A8</f>
        <v>( - ) Gasto de Administracion</v>
      </c>
      <c r="B9" s="20">
        <f>'[1]ESTRUC COST'!E13</f>
        <v>23509.839999999997</v>
      </c>
      <c r="C9" s="20">
        <f>FV($E$3,B4,0,-$B$9)</f>
        <v>23773.150207999999</v>
      </c>
      <c r="D9" s="20">
        <f>FV($E$3,C4,0,-$B$9)</f>
        <v>24039.409490329599</v>
      </c>
      <c r="E9" s="20">
        <f>FV($E$3,D4,0,-$B$9)</f>
        <v>24308.650876621294</v>
      </c>
      <c r="F9" s="20">
        <f>FV($E$3,E4,0,-$B$9)</f>
        <v>24580.907766439454</v>
      </c>
    </row>
    <row r="10" spans="1:6" ht="15.5" x14ac:dyDescent="0.35">
      <c r="A10" s="18" t="str">
        <f>'[1]Flujo de caja'!A9</f>
        <v>( - ) Gasto de Venta</v>
      </c>
      <c r="B10" s="20">
        <f>'[1]ESTRUC COST'!E16</f>
        <v>120</v>
      </c>
      <c r="C10" s="20">
        <f>FV($E$3,B4,0,-$B$10)</f>
        <v>121.34400000000001</v>
      </c>
      <c r="D10" s="20">
        <f>FV($E$3,C4,0,-$B$10)</f>
        <v>122.70305280000001</v>
      </c>
      <c r="E10" s="20">
        <f>FV($E$3,D4,0,-$B$10)</f>
        <v>124.07732699136002</v>
      </c>
      <c r="F10" s="20">
        <f>FV($E$3,E4,0,-$B$10)</f>
        <v>125.46699305366327</v>
      </c>
    </row>
    <row r="11" spans="1:6" ht="15.5" x14ac:dyDescent="0.35">
      <c r="A11" s="18" t="str">
        <f>'[1]Flujo de caja'!A10</f>
        <v>( - ) Gastos Financieros</v>
      </c>
      <c r="B11" s="20">
        <f>'[1]Tabla de amortizacion'!D5</f>
        <v>4546.9473038000006</v>
      </c>
      <c r="C11" s="20">
        <f>'[1]Tabla de amortizacion'!D6</f>
        <v>3716.3013985265102</v>
      </c>
      <c r="D11" s="20">
        <f>'[1]Tabla de amortizacion'!D7</f>
        <v>2848.0272337441306</v>
      </c>
      <c r="E11" s="20">
        <f>'[1]Tabla de amortizacion'!D8</f>
        <v>1940.4202492971078</v>
      </c>
      <c r="F11" s="20">
        <f>'[1]Tabla de amortizacion'!D9</f>
        <v>991.69866845463616</v>
      </c>
    </row>
    <row r="12" spans="1:6" ht="15.5" x14ac:dyDescent="0.35">
      <c r="A12" s="18" t="str">
        <f>'[1]Flujo de caja'!A11</f>
        <v>(=) Utilidad antes de Impuestos</v>
      </c>
      <c r="B12" s="20">
        <f>B8-B9-B10-B11</f>
        <v>73804.01269620005</v>
      </c>
      <c r="C12" s="20">
        <f>C8-C9-C10-C11</f>
        <v>75512.189353473514</v>
      </c>
      <c r="D12" s="20">
        <f>D8-D9-D10-D11</f>
        <v>77267.822614678327</v>
      </c>
      <c r="E12" s="20">
        <f>E8-E9-E10-E11</f>
        <v>79072.727117427523</v>
      </c>
      <c r="F12" s="20">
        <f>F8-F9-F10-F11</f>
        <v>104860.29594877752</v>
      </c>
    </row>
    <row r="13" spans="1:6" ht="15.5" x14ac:dyDescent="0.35">
      <c r="A13" s="18" t="str">
        <f>'[1]Flujo de caja'!A12</f>
        <v>( - ) 15 % Trabajadores</v>
      </c>
      <c r="B13" s="20">
        <f>B12*15%</f>
        <v>11070.601904430006</v>
      </c>
      <c r="C13" s="20">
        <f>C12*15%</f>
        <v>11326.828403021027</v>
      </c>
      <c r="D13" s="20">
        <f>D12*15%</f>
        <v>11590.173392201748</v>
      </c>
      <c r="E13" s="20">
        <f>E12*15%</f>
        <v>11860.909067614128</v>
      </c>
      <c r="F13" s="20">
        <f>F12*15%</f>
        <v>15729.044392316628</v>
      </c>
    </row>
    <row r="14" spans="1:6" ht="15.5" x14ac:dyDescent="0.35">
      <c r="A14" s="21" t="str">
        <f>'[1]Flujo de caja'!A13</f>
        <v>Utilidad antes de IR</v>
      </c>
      <c r="B14" s="22">
        <f>B12-B13</f>
        <v>62733.410791770046</v>
      </c>
      <c r="C14" s="22">
        <f>C12-C13</f>
        <v>64185.360950452487</v>
      </c>
      <c r="D14" s="22">
        <f>D12-D13</f>
        <v>65677.649222476583</v>
      </c>
      <c r="E14" s="22">
        <f>E12-E13</f>
        <v>67211.818049813388</v>
      </c>
      <c r="F14" s="22">
        <f>F12-F13</f>
        <v>89131.251556460891</v>
      </c>
    </row>
    <row r="15" spans="1:6" ht="15.5" x14ac:dyDescent="0.35">
      <c r="A15" s="18" t="str">
        <f>'[1]Flujo de caja'!A14</f>
        <v>Impuesto a la renta</v>
      </c>
      <c r="B15" s="20">
        <f>B14*22%</f>
        <v>13801.350374189411</v>
      </c>
      <c r="C15" s="20">
        <f>C14*22%</f>
        <v>14120.779409099547</v>
      </c>
      <c r="D15" s="20">
        <f>D14*22%</f>
        <v>14449.082828944849</v>
      </c>
      <c r="E15" s="20">
        <f>E14*22%</f>
        <v>14786.599970958945</v>
      </c>
      <c r="F15" s="20">
        <f>F14*22%</f>
        <v>19608.875342421397</v>
      </c>
    </row>
    <row r="16" spans="1:6" ht="15.5" x14ac:dyDescent="0.35">
      <c r="A16" s="23" t="str">
        <f>'[1]Flujo de caja'!A15</f>
        <v>Utilidad del ejercicio</v>
      </c>
      <c r="B16" s="24">
        <f>B14-B15</f>
        <v>48932.060417580637</v>
      </c>
      <c r="C16" s="24">
        <f>C14-C15</f>
        <v>50064.581541352942</v>
      </c>
      <c r="D16" s="24">
        <f>D14-D15</f>
        <v>51228.566393531735</v>
      </c>
      <c r="E16" s="24">
        <f>E14-E15</f>
        <v>52425.218078854443</v>
      </c>
      <c r="F16" s="24">
        <f>F14-F15</f>
        <v>69522.376214039497</v>
      </c>
    </row>
    <row r="18" spans="1:10" ht="18.5" x14ac:dyDescent="0.45">
      <c r="A18" s="17" t="s">
        <v>54</v>
      </c>
      <c r="H18" s="1" t="s">
        <v>90</v>
      </c>
    </row>
    <row r="19" spans="1:10" ht="18.5" customHeight="1" x14ac:dyDescent="0.35">
      <c r="A19" s="16" t="s">
        <v>55</v>
      </c>
      <c r="B19" s="16"/>
      <c r="C19" s="16"/>
      <c r="D19" s="16"/>
      <c r="E19" s="16"/>
      <c r="F19" s="16"/>
      <c r="G19" s="16"/>
      <c r="J19" s="16"/>
    </row>
    <row r="20" spans="1:10" x14ac:dyDescent="0.35">
      <c r="A20" t="s">
        <v>56</v>
      </c>
      <c r="H20" s="26" t="s">
        <v>91</v>
      </c>
      <c r="I20" s="26" t="s">
        <v>92</v>
      </c>
    </row>
    <row r="21" spans="1:10" ht="38" customHeight="1" x14ac:dyDescent="0.35">
      <c r="A21" s="1" t="s">
        <v>50</v>
      </c>
      <c r="H21" s="8" t="s">
        <v>93</v>
      </c>
      <c r="I21" s="6" t="s">
        <v>94</v>
      </c>
    </row>
    <row r="22" spans="1:10" ht="29" x14ac:dyDescent="0.35">
      <c r="A22" s="10"/>
      <c r="H22" s="8" t="s">
        <v>95</v>
      </c>
      <c r="I22" s="6" t="s">
        <v>96</v>
      </c>
    </row>
    <row r="23" spans="1:10" ht="29" x14ac:dyDescent="0.35">
      <c r="A23" s="11" t="s">
        <v>51</v>
      </c>
      <c r="F23" s="16"/>
      <c r="H23" s="8" t="s">
        <v>97</v>
      </c>
      <c r="I23" s="6" t="s">
        <v>98</v>
      </c>
    </row>
    <row r="24" spans="1:10" ht="29" x14ac:dyDescent="0.35">
      <c r="A24" s="10" t="s">
        <v>52</v>
      </c>
      <c r="H24" s="8" t="s">
        <v>99</v>
      </c>
      <c r="I24" s="6" t="s">
        <v>100</v>
      </c>
    </row>
    <row r="25" spans="1:10" ht="29" x14ac:dyDescent="0.35">
      <c r="A25" s="10" t="s">
        <v>53</v>
      </c>
      <c r="H25" s="8" t="s">
        <v>101</v>
      </c>
      <c r="I25" s="6" t="s">
        <v>102</v>
      </c>
    </row>
    <row r="26" spans="1:10" x14ac:dyDescent="0.35">
      <c r="H26" s="8" t="s">
        <v>103</v>
      </c>
      <c r="I26" s="6" t="s">
        <v>104</v>
      </c>
    </row>
    <row r="27" spans="1:10" ht="29" x14ac:dyDescent="0.35">
      <c r="H27" s="8" t="s">
        <v>105</v>
      </c>
      <c r="I27" s="6" t="s">
        <v>106</v>
      </c>
    </row>
    <row r="28" spans="1:10" ht="29" x14ac:dyDescent="0.35">
      <c r="H28" s="8" t="s">
        <v>107</v>
      </c>
      <c r="I28" s="6" t="s">
        <v>108</v>
      </c>
    </row>
    <row r="29" spans="1:10" ht="29" x14ac:dyDescent="0.35">
      <c r="H29" s="8" t="s">
        <v>109</v>
      </c>
      <c r="I29" s="6" t="s">
        <v>110</v>
      </c>
    </row>
    <row r="30" spans="1:10" x14ac:dyDescent="0.35">
      <c r="H30" s="8" t="s">
        <v>111</v>
      </c>
      <c r="I30" s="6" t="s">
        <v>112</v>
      </c>
    </row>
    <row r="31" spans="1:10" x14ac:dyDescent="0.35">
      <c r="H31" s="8" t="s">
        <v>113</v>
      </c>
      <c r="I31" s="6" t="s">
        <v>114</v>
      </c>
    </row>
    <row r="32" spans="1:10" ht="29" x14ac:dyDescent="0.35">
      <c r="H32" s="8" t="s">
        <v>115</v>
      </c>
      <c r="I32" s="6" t="s">
        <v>116</v>
      </c>
    </row>
    <row r="37" spans="1:1" ht="17.5" x14ac:dyDescent="0.35">
      <c r="A37" s="1" t="s">
        <v>58</v>
      </c>
    </row>
    <row r="39" spans="1:1" x14ac:dyDescent="0.35">
      <c r="A39" t="s">
        <v>59</v>
      </c>
    </row>
    <row r="43" spans="1:1" x14ac:dyDescent="0.35">
      <c r="A43" s="3" t="s">
        <v>60</v>
      </c>
    </row>
    <row r="44" spans="1:1" x14ac:dyDescent="0.35">
      <c r="A44" t="s">
        <v>62</v>
      </c>
    </row>
    <row r="45" spans="1:1" x14ac:dyDescent="0.35">
      <c r="A45" t="s">
        <v>61</v>
      </c>
    </row>
    <row r="47" spans="1:1" x14ac:dyDescent="0.35">
      <c r="A47" t="s">
        <v>63</v>
      </c>
    </row>
    <row r="48" spans="1:1" x14ac:dyDescent="0.35">
      <c r="A48" t="s">
        <v>64</v>
      </c>
    </row>
    <row r="49" spans="1:1" x14ac:dyDescent="0.35">
      <c r="A49" s="3" t="s">
        <v>65</v>
      </c>
    </row>
    <row r="50" spans="1:1" ht="17.5" x14ac:dyDescent="0.35">
      <c r="A50" s="1" t="s">
        <v>66</v>
      </c>
    </row>
    <row r="51" spans="1:1" x14ac:dyDescent="0.35">
      <c r="A51" s="10" t="s">
        <v>67</v>
      </c>
    </row>
    <row r="52" spans="1:1" x14ac:dyDescent="0.35">
      <c r="A52" s="10" t="s">
        <v>68</v>
      </c>
    </row>
    <row r="53" spans="1:1" x14ac:dyDescent="0.35">
      <c r="A53" s="10" t="s">
        <v>69</v>
      </c>
    </row>
    <row r="54" spans="1:1" x14ac:dyDescent="0.35">
      <c r="A54" s="10" t="s">
        <v>70</v>
      </c>
    </row>
  </sheetData>
  <mergeCells count="1">
    <mergeCell ref="A2:F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88E48-3C14-4DBE-BA15-1BD5487769D0}">
  <dimension ref="A4:B33"/>
  <sheetViews>
    <sheetView topLeftCell="A24" workbookViewId="0">
      <selection activeCell="D36" sqref="D36"/>
    </sheetView>
  </sheetViews>
  <sheetFormatPr baseColWidth="10" defaultRowHeight="14.5" x14ac:dyDescent="0.35"/>
  <sheetData>
    <row r="4" spans="1:2" ht="17.5" x14ac:dyDescent="0.35">
      <c r="B4" s="1" t="s">
        <v>71</v>
      </c>
    </row>
    <row r="6" spans="1:2" x14ac:dyDescent="0.35">
      <c r="B6" t="s">
        <v>72</v>
      </c>
    </row>
    <row r="8" spans="1:2" x14ac:dyDescent="0.35">
      <c r="B8" t="s">
        <v>73</v>
      </c>
    </row>
    <row r="9" spans="1:2" x14ac:dyDescent="0.35">
      <c r="A9">
        <v>1</v>
      </c>
      <c r="B9" s="10" t="s">
        <v>74</v>
      </c>
    </row>
    <row r="10" spans="1:2" x14ac:dyDescent="0.35">
      <c r="A10">
        <v>2</v>
      </c>
      <c r="B10" s="10" t="s">
        <v>75</v>
      </c>
    </row>
    <row r="11" spans="1:2" x14ac:dyDescent="0.35">
      <c r="A11">
        <v>3</v>
      </c>
      <c r="B11" s="10" t="s">
        <v>76</v>
      </c>
    </row>
    <row r="13" spans="1:2" ht="17.5" x14ac:dyDescent="0.35">
      <c r="B13" s="1" t="s">
        <v>77</v>
      </c>
    </row>
    <row r="15" spans="1:2" x14ac:dyDescent="0.35">
      <c r="B15" t="s">
        <v>78</v>
      </c>
    </row>
    <row r="16" spans="1:2" ht="15.5" x14ac:dyDescent="0.35">
      <c r="B16" s="25" t="s">
        <v>79</v>
      </c>
    </row>
    <row r="21" spans="2:2" ht="17.5" x14ac:dyDescent="0.35">
      <c r="B21" s="1" t="s">
        <v>88</v>
      </c>
    </row>
    <row r="22" spans="2:2" x14ac:dyDescent="0.35">
      <c r="B22" s="10"/>
    </row>
    <row r="23" spans="2:2" x14ac:dyDescent="0.35">
      <c r="B23" s="10" t="s">
        <v>80</v>
      </c>
    </row>
    <row r="24" spans="2:2" x14ac:dyDescent="0.35">
      <c r="B24" s="10" t="s">
        <v>81</v>
      </c>
    </row>
    <row r="25" spans="2:2" x14ac:dyDescent="0.35">
      <c r="B25" s="10" t="s">
        <v>82</v>
      </c>
    </row>
    <row r="27" spans="2:2" x14ac:dyDescent="0.35">
      <c r="B27" t="s">
        <v>41</v>
      </c>
    </row>
    <row r="28" spans="2:2" x14ac:dyDescent="0.35">
      <c r="B28" s="10" t="s">
        <v>83</v>
      </c>
    </row>
    <row r="29" spans="2:2" x14ac:dyDescent="0.35">
      <c r="B29" s="10" t="s">
        <v>89</v>
      </c>
    </row>
    <row r="30" spans="2:2" ht="17.5" x14ac:dyDescent="0.35">
      <c r="B30" s="1" t="s">
        <v>84</v>
      </c>
    </row>
    <row r="31" spans="2:2" x14ac:dyDescent="0.35">
      <c r="B31" s="10" t="s">
        <v>85</v>
      </c>
    </row>
    <row r="32" spans="2:2" x14ac:dyDescent="0.35">
      <c r="B32" s="10" t="s">
        <v>86</v>
      </c>
    </row>
    <row r="33" spans="2:2" x14ac:dyDescent="0.35">
      <c r="B33" s="10" t="s">
        <v>87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C5F5F-6A66-4F9C-8DF1-304A7EF3C5A1}">
  <dimension ref="A1:H48"/>
  <sheetViews>
    <sheetView topLeftCell="A23" workbookViewId="0">
      <selection activeCell="J72" sqref="J72"/>
    </sheetView>
  </sheetViews>
  <sheetFormatPr baseColWidth="10" defaultRowHeight="14.5" x14ac:dyDescent="0.35"/>
  <cols>
    <col min="1" max="1" width="4.81640625" customWidth="1"/>
    <col min="2" max="2" width="22" customWidth="1"/>
    <col min="3" max="3" width="20.1796875" customWidth="1"/>
    <col min="8" max="8" width="10.90625" customWidth="1"/>
    <col min="257" max="257" width="4.81640625" customWidth="1"/>
    <col min="258" max="258" width="22" customWidth="1"/>
    <col min="259" max="259" width="20.1796875" customWidth="1"/>
    <col min="513" max="513" width="4.81640625" customWidth="1"/>
    <col min="514" max="514" width="22" customWidth="1"/>
    <col min="515" max="515" width="20.1796875" customWidth="1"/>
    <col min="769" max="769" width="4.81640625" customWidth="1"/>
    <col min="770" max="770" width="22" customWidth="1"/>
    <col min="771" max="771" width="20.1796875" customWidth="1"/>
    <col min="1025" max="1025" width="4.81640625" customWidth="1"/>
    <col min="1026" max="1026" width="22" customWidth="1"/>
    <col min="1027" max="1027" width="20.1796875" customWidth="1"/>
    <col min="1281" max="1281" width="4.81640625" customWidth="1"/>
    <col min="1282" max="1282" width="22" customWidth="1"/>
    <col min="1283" max="1283" width="20.1796875" customWidth="1"/>
    <col min="1537" max="1537" width="4.81640625" customWidth="1"/>
    <col min="1538" max="1538" width="22" customWidth="1"/>
    <col min="1539" max="1539" width="20.1796875" customWidth="1"/>
    <col min="1793" max="1793" width="4.81640625" customWidth="1"/>
    <col min="1794" max="1794" width="22" customWidth="1"/>
    <col min="1795" max="1795" width="20.1796875" customWidth="1"/>
    <col min="2049" max="2049" width="4.81640625" customWidth="1"/>
    <col min="2050" max="2050" width="22" customWidth="1"/>
    <col min="2051" max="2051" width="20.1796875" customWidth="1"/>
    <col min="2305" max="2305" width="4.81640625" customWidth="1"/>
    <col min="2306" max="2306" width="22" customWidth="1"/>
    <col min="2307" max="2307" width="20.1796875" customWidth="1"/>
    <col min="2561" max="2561" width="4.81640625" customWidth="1"/>
    <col min="2562" max="2562" width="22" customWidth="1"/>
    <col min="2563" max="2563" width="20.1796875" customWidth="1"/>
    <col min="2817" max="2817" width="4.81640625" customWidth="1"/>
    <col min="2818" max="2818" width="22" customWidth="1"/>
    <col min="2819" max="2819" width="20.1796875" customWidth="1"/>
    <col min="3073" max="3073" width="4.81640625" customWidth="1"/>
    <col min="3074" max="3074" width="22" customWidth="1"/>
    <col min="3075" max="3075" width="20.1796875" customWidth="1"/>
    <col min="3329" max="3329" width="4.81640625" customWidth="1"/>
    <col min="3330" max="3330" width="22" customWidth="1"/>
    <col min="3331" max="3331" width="20.1796875" customWidth="1"/>
    <col min="3585" max="3585" width="4.81640625" customWidth="1"/>
    <col min="3586" max="3586" width="22" customWidth="1"/>
    <col min="3587" max="3587" width="20.1796875" customWidth="1"/>
    <col min="3841" max="3841" width="4.81640625" customWidth="1"/>
    <col min="3842" max="3842" width="22" customWidth="1"/>
    <col min="3843" max="3843" width="20.1796875" customWidth="1"/>
    <col min="4097" max="4097" width="4.81640625" customWidth="1"/>
    <col min="4098" max="4098" width="22" customWidth="1"/>
    <col min="4099" max="4099" width="20.1796875" customWidth="1"/>
    <col min="4353" max="4353" width="4.81640625" customWidth="1"/>
    <col min="4354" max="4354" width="22" customWidth="1"/>
    <col min="4355" max="4355" width="20.1796875" customWidth="1"/>
    <col min="4609" max="4609" width="4.81640625" customWidth="1"/>
    <col min="4610" max="4610" width="22" customWidth="1"/>
    <col min="4611" max="4611" width="20.1796875" customWidth="1"/>
    <col min="4865" max="4865" width="4.81640625" customWidth="1"/>
    <col min="4866" max="4866" width="22" customWidth="1"/>
    <col min="4867" max="4867" width="20.1796875" customWidth="1"/>
    <col min="5121" max="5121" width="4.81640625" customWidth="1"/>
    <col min="5122" max="5122" width="22" customWidth="1"/>
    <col min="5123" max="5123" width="20.1796875" customWidth="1"/>
    <col min="5377" max="5377" width="4.81640625" customWidth="1"/>
    <col min="5378" max="5378" width="22" customWidth="1"/>
    <col min="5379" max="5379" width="20.1796875" customWidth="1"/>
    <col min="5633" max="5633" width="4.81640625" customWidth="1"/>
    <col min="5634" max="5634" width="22" customWidth="1"/>
    <col min="5635" max="5635" width="20.1796875" customWidth="1"/>
    <col min="5889" max="5889" width="4.81640625" customWidth="1"/>
    <col min="5890" max="5890" width="22" customWidth="1"/>
    <col min="5891" max="5891" width="20.1796875" customWidth="1"/>
    <col min="6145" max="6145" width="4.81640625" customWidth="1"/>
    <col min="6146" max="6146" width="22" customWidth="1"/>
    <col min="6147" max="6147" width="20.1796875" customWidth="1"/>
    <col min="6401" max="6401" width="4.81640625" customWidth="1"/>
    <col min="6402" max="6402" width="22" customWidth="1"/>
    <col min="6403" max="6403" width="20.1796875" customWidth="1"/>
    <col min="6657" max="6657" width="4.81640625" customWidth="1"/>
    <col min="6658" max="6658" width="22" customWidth="1"/>
    <col min="6659" max="6659" width="20.1796875" customWidth="1"/>
    <col min="6913" max="6913" width="4.81640625" customWidth="1"/>
    <col min="6914" max="6914" width="22" customWidth="1"/>
    <col min="6915" max="6915" width="20.1796875" customWidth="1"/>
    <col min="7169" max="7169" width="4.81640625" customWidth="1"/>
    <col min="7170" max="7170" width="22" customWidth="1"/>
    <col min="7171" max="7171" width="20.1796875" customWidth="1"/>
    <col min="7425" max="7425" width="4.81640625" customWidth="1"/>
    <col min="7426" max="7426" width="22" customWidth="1"/>
    <col min="7427" max="7427" width="20.1796875" customWidth="1"/>
    <col min="7681" max="7681" width="4.81640625" customWidth="1"/>
    <col min="7682" max="7682" width="22" customWidth="1"/>
    <col min="7683" max="7683" width="20.1796875" customWidth="1"/>
    <col min="7937" max="7937" width="4.81640625" customWidth="1"/>
    <col min="7938" max="7938" width="22" customWidth="1"/>
    <col min="7939" max="7939" width="20.1796875" customWidth="1"/>
    <col min="8193" max="8193" width="4.81640625" customWidth="1"/>
    <col min="8194" max="8194" width="22" customWidth="1"/>
    <col min="8195" max="8195" width="20.1796875" customWidth="1"/>
    <col min="8449" max="8449" width="4.81640625" customWidth="1"/>
    <col min="8450" max="8450" width="22" customWidth="1"/>
    <col min="8451" max="8451" width="20.1796875" customWidth="1"/>
    <col min="8705" max="8705" width="4.81640625" customWidth="1"/>
    <col min="8706" max="8706" width="22" customWidth="1"/>
    <col min="8707" max="8707" width="20.1796875" customWidth="1"/>
    <col min="8961" max="8961" width="4.81640625" customWidth="1"/>
    <col min="8962" max="8962" width="22" customWidth="1"/>
    <col min="8963" max="8963" width="20.1796875" customWidth="1"/>
    <col min="9217" max="9217" width="4.81640625" customWidth="1"/>
    <col min="9218" max="9218" width="22" customWidth="1"/>
    <col min="9219" max="9219" width="20.1796875" customWidth="1"/>
    <col min="9473" max="9473" width="4.81640625" customWidth="1"/>
    <col min="9474" max="9474" width="22" customWidth="1"/>
    <col min="9475" max="9475" width="20.1796875" customWidth="1"/>
    <col min="9729" max="9729" width="4.81640625" customWidth="1"/>
    <col min="9730" max="9730" width="22" customWidth="1"/>
    <col min="9731" max="9731" width="20.1796875" customWidth="1"/>
    <col min="9985" max="9985" width="4.81640625" customWidth="1"/>
    <col min="9986" max="9986" width="22" customWidth="1"/>
    <col min="9987" max="9987" width="20.1796875" customWidth="1"/>
    <col min="10241" max="10241" width="4.81640625" customWidth="1"/>
    <col min="10242" max="10242" width="22" customWidth="1"/>
    <col min="10243" max="10243" width="20.1796875" customWidth="1"/>
    <col min="10497" max="10497" width="4.81640625" customWidth="1"/>
    <col min="10498" max="10498" width="22" customWidth="1"/>
    <col min="10499" max="10499" width="20.1796875" customWidth="1"/>
    <col min="10753" max="10753" width="4.81640625" customWidth="1"/>
    <col min="10754" max="10754" width="22" customWidth="1"/>
    <col min="10755" max="10755" width="20.1796875" customWidth="1"/>
    <col min="11009" max="11009" width="4.81640625" customWidth="1"/>
    <col min="11010" max="11010" width="22" customWidth="1"/>
    <col min="11011" max="11011" width="20.1796875" customWidth="1"/>
    <col min="11265" max="11265" width="4.81640625" customWidth="1"/>
    <col min="11266" max="11266" width="22" customWidth="1"/>
    <col min="11267" max="11267" width="20.1796875" customWidth="1"/>
    <col min="11521" max="11521" width="4.81640625" customWidth="1"/>
    <col min="11522" max="11522" width="22" customWidth="1"/>
    <col min="11523" max="11523" width="20.1796875" customWidth="1"/>
    <col min="11777" max="11777" width="4.81640625" customWidth="1"/>
    <col min="11778" max="11778" width="22" customWidth="1"/>
    <col min="11779" max="11779" width="20.1796875" customWidth="1"/>
    <col min="12033" max="12033" width="4.81640625" customWidth="1"/>
    <col min="12034" max="12034" width="22" customWidth="1"/>
    <col min="12035" max="12035" width="20.1796875" customWidth="1"/>
    <col min="12289" max="12289" width="4.81640625" customWidth="1"/>
    <col min="12290" max="12290" width="22" customWidth="1"/>
    <col min="12291" max="12291" width="20.1796875" customWidth="1"/>
    <col min="12545" max="12545" width="4.81640625" customWidth="1"/>
    <col min="12546" max="12546" width="22" customWidth="1"/>
    <col min="12547" max="12547" width="20.1796875" customWidth="1"/>
    <col min="12801" max="12801" width="4.81640625" customWidth="1"/>
    <col min="12802" max="12802" width="22" customWidth="1"/>
    <col min="12803" max="12803" width="20.1796875" customWidth="1"/>
    <col min="13057" max="13057" width="4.81640625" customWidth="1"/>
    <col min="13058" max="13058" width="22" customWidth="1"/>
    <col min="13059" max="13059" width="20.1796875" customWidth="1"/>
    <col min="13313" max="13313" width="4.81640625" customWidth="1"/>
    <col min="13314" max="13314" width="22" customWidth="1"/>
    <col min="13315" max="13315" width="20.1796875" customWidth="1"/>
    <col min="13569" max="13569" width="4.81640625" customWidth="1"/>
    <col min="13570" max="13570" width="22" customWidth="1"/>
    <col min="13571" max="13571" width="20.1796875" customWidth="1"/>
    <col min="13825" max="13825" width="4.81640625" customWidth="1"/>
    <col min="13826" max="13826" width="22" customWidth="1"/>
    <col min="13827" max="13827" width="20.1796875" customWidth="1"/>
    <col min="14081" max="14081" width="4.81640625" customWidth="1"/>
    <col min="14082" max="14082" width="22" customWidth="1"/>
    <col min="14083" max="14083" width="20.1796875" customWidth="1"/>
    <col min="14337" max="14337" width="4.81640625" customWidth="1"/>
    <col min="14338" max="14338" width="22" customWidth="1"/>
    <col min="14339" max="14339" width="20.1796875" customWidth="1"/>
    <col min="14593" max="14593" width="4.81640625" customWidth="1"/>
    <col min="14594" max="14594" width="22" customWidth="1"/>
    <col min="14595" max="14595" width="20.1796875" customWidth="1"/>
    <col min="14849" max="14849" width="4.81640625" customWidth="1"/>
    <col min="14850" max="14850" width="22" customWidth="1"/>
    <col min="14851" max="14851" width="20.1796875" customWidth="1"/>
    <col min="15105" max="15105" width="4.81640625" customWidth="1"/>
    <col min="15106" max="15106" width="22" customWidth="1"/>
    <col min="15107" max="15107" width="20.1796875" customWidth="1"/>
    <col min="15361" max="15361" width="4.81640625" customWidth="1"/>
    <col min="15362" max="15362" width="22" customWidth="1"/>
    <col min="15363" max="15363" width="20.1796875" customWidth="1"/>
    <col min="15617" max="15617" width="4.81640625" customWidth="1"/>
    <col min="15618" max="15618" width="22" customWidth="1"/>
    <col min="15619" max="15619" width="20.1796875" customWidth="1"/>
    <col min="15873" max="15873" width="4.81640625" customWidth="1"/>
    <col min="15874" max="15874" width="22" customWidth="1"/>
    <col min="15875" max="15875" width="20.1796875" customWidth="1"/>
    <col min="16129" max="16129" width="4.81640625" customWidth="1"/>
    <col min="16130" max="16130" width="22" customWidth="1"/>
    <col min="16131" max="16131" width="20.1796875" customWidth="1"/>
  </cols>
  <sheetData>
    <row r="1" spans="1:3" ht="15.5" thickBot="1" x14ac:dyDescent="0.4">
      <c r="A1" s="35"/>
      <c r="B1" s="36" t="s">
        <v>117</v>
      </c>
      <c r="C1" s="37" t="s">
        <v>118</v>
      </c>
    </row>
    <row r="2" spans="1:3" ht="15" x14ac:dyDescent="0.35">
      <c r="A2" s="35"/>
      <c r="B2" s="38" t="s">
        <v>119</v>
      </c>
      <c r="C2" s="39">
        <f>SUM(C3:C10)</f>
        <v>72546</v>
      </c>
    </row>
    <row r="3" spans="1:3" ht="15.5" x14ac:dyDescent="0.35">
      <c r="A3" s="35"/>
      <c r="B3" s="40" t="s">
        <v>120</v>
      </c>
      <c r="C3" s="41">
        <f>36146-20000</f>
        <v>16146</v>
      </c>
    </row>
    <row r="4" spans="1:3" ht="15.5" x14ac:dyDescent="0.35">
      <c r="A4" s="35"/>
      <c r="B4" s="40" t="s">
        <v>121</v>
      </c>
      <c r="C4" s="41">
        <v>31050</v>
      </c>
    </row>
    <row r="5" spans="1:3" ht="15.5" x14ac:dyDescent="0.35">
      <c r="A5" s="35"/>
      <c r="B5" s="40" t="s">
        <v>122</v>
      </c>
      <c r="C5" s="41">
        <v>20000</v>
      </c>
    </row>
    <row r="6" spans="1:3" ht="15.5" x14ac:dyDescent="0.35">
      <c r="A6" s="35"/>
      <c r="B6" s="40" t="s">
        <v>123</v>
      </c>
      <c r="C6" s="41">
        <v>3200</v>
      </c>
    </row>
    <row r="7" spans="1:3" ht="15.5" x14ac:dyDescent="0.35">
      <c r="B7" s="40" t="s">
        <v>124</v>
      </c>
      <c r="C7" s="41">
        <v>320</v>
      </c>
    </row>
    <row r="8" spans="1:3" ht="31" x14ac:dyDescent="0.35">
      <c r="A8" s="42"/>
      <c r="B8" s="40" t="s">
        <v>125</v>
      </c>
      <c r="C8" s="41">
        <v>1140</v>
      </c>
    </row>
    <row r="9" spans="1:3" ht="15.5" x14ac:dyDescent="0.35">
      <c r="A9" s="42"/>
      <c r="B9" s="40" t="s">
        <v>126</v>
      </c>
      <c r="C9" s="41">
        <v>650</v>
      </c>
    </row>
    <row r="10" spans="1:3" ht="15.5" x14ac:dyDescent="0.35">
      <c r="A10" s="42"/>
      <c r="B10" s="40" t="s">
        <v>127</v>
      </c>
      <c r="C10" s="41">
        <v>40</v>
      </c>
    </row>
    <row r="11" spans="1:3" ht="30" x14ac:dyDescent="0.35">
      <c r="A11" s="42"/>
      <c r="B11" s="38" t="s">
        <v>128</v>
      </c>
      <c r="C11" s="39">
        <f>SUM(C12:C17)</f>
        <v>50821.640833333331</v>
      </c>
    </row>
    <row r="12" spans="1:3" ht="15.5" x14ac:dyDescent="0.35">
      <c r="A12" s="42"/>
      <c r="B12" s="40" t="s">
        <v>129</v>
      </c>
      <c r="C12" s="41">
        <v>104</v>
      </c>
    </row>
    <row r="13" spans="1:3" ht="15.5" x14ac:dyDescent="0.35">
      <c r="A13" s="42"/>
      <c r="B13" s="40" t="s">
        <v>130</v>
      </c>
      <c r="C13" s="41">
        <f>'[1]ESTRUC COST'!D6/12</f>
        <v>46740.466666666667</v>
      </c>
    </row>
    <row r="14" spans="1:3" ht="15.5" x14ac:dyDescent="0.35">
      <c r="A14" s="42"/>
      <c r="B14" s="40" t="s">
        <v>131</v>
      </c>
      <c r="C14" s="41">
        <f>'[1]ESTRUC COST'!C7/12</f>
        <v>1609.1624999999997</v>
      </c>
    </row>
    <row r="15" spans="1:3" ht="31" x14ac:dyDescent="0.35">
      <c r="A15" s="42"/>
      <c r="B15" s="40" t="s">
        <v>132</v>
      </c>
      <c r="C15" s="41">
        <f>'[1]ESTRUC COST'!C9/12</f>
        <v>398.85833333333335</v>
      </c>
    </row>
    <row r="16" spans="1:3" ht="15.5" x14ac:dyDescent="0.35">
      <c r="A16" s="42"/>
      <c r="B16" s="40" t="s">
        <v>133</v>
      </c>
      <c r="C16" s="41">
        <f>'[1]ESTRUC COST'!E16/12</f>
        <v>10</v>
      </c>
    </row>
    <row r="17" spans="1:8" ht="15.5" x14ac:dyDescent="0.35">
      <c r="A17" s="42"/>
      <c r="B17" s="40" t="s">
        <v>134</v>
      </c>
      <c r="C17" s="41">
        <f>'[1]ESTRUC COST'!E13/12</f>
        <v>1959.153333333333</v>
      </c>
    </row>
    <row r="18" spans="1:8" ht="15.5" thickBot="1" x14ac:dyDescent="0.4">
      <c r="A18" s="42"/>
      <c r="B18" s="38" t="s">
        <v>135</v>
      </c>
      <c r="C18" s="43">
        <f>'[1]ESTRUC COST'!C10</f>
        <v>2100</v>
      </c>
    </row>
    <row r="19" spans="1:8" ht="15.5" thickBot="1" x14ac:dyDescent="0.4">
      <c r="A19" s="42"/>
      <c r="B19" s="44" t="s">
        <v>136</v>
      </c>
      <c r="C19" s="43">
        <f>C2+C11+C18</f>
        <v>125467.64083333334</v>
      </c>
    </row>
    <row r="20" spans="1:8" ht="15.5" x14ac:dyDescent="0.35">
      <c r="A20" s="42"/>
      <c r="H20" s="45"/>
    </row>
    <row r="21" spans="1:8" ht="15.5" x14ac:dyDescent="0.35">
      <c r="A21" s="42"/>
      <c r="H21" s="45"/>
    </row>
    <row r="22" spans="1:8" ht="15.5" x14ac:dyDescent="0.35">
      <c r="A22" s="42"/>
      <c r="H22" s="45"/>
    </row>
    <row r="23" spans="1:8" ht="15.5" x14ac:dyDescent="0.35">
      <c r="A23" s="42"/>
      <c r="H23" s="45"/>
    </row>
    <row r="24" spans="1:8" ht="15.5" x14ac:dyDescent="0.35">
      <c r="A24" s="42"/>
      <c r="H24" s="45"/>
    </row>
    <row r="25" spans="1:8" x14ac:dyDescent="0.35">
      <c r="A25" s="42"/>
    </row>
    <row r="26" spans="1:8" x14ac:dyDescent="0.35">
      <c r="A26" s="42"/>
    </row>
    <row r="27" spans="1:8" x14ac:dyDescent="0.35">
      <c r="A27" s="42"/>
    </row>
    <row r="28" spans="1:8" x14ac:dyDescent="0.35">
      <c r="A28" s="42"/>
    </row>
    <row r="29" spans="1:8" x14ac:dyDescent="0.35">
      <c r="A29" s="42"/>
      <c r="B29" s="46"/>
      <c r="C29" s="47"/>
    </row>
    <row r="30" spans="1:8" x14ac:dyDescent="0.35">
      <c r="A30" s="42"/>
      <c r="B30" s="46"/>
      <c r="C30" s="47"/>
    </row>
    <row r="31" spans="1:8" x14ac:dyDescent="0.35">
      <c r="A31" s="42"/>
    </row>
    <row r="32" spans="1:8" x14ac:dyDescent="0.35">
      <c r="A32" s="42"/>
    </row>
    <row r="33" spans="1:3" x14ac:dyDescent="0.35">
      <c r="A33" s="42"/>
      <c r="C33" s="46"/>
    </row>
    <row r="34" spans="1:3" x14ac:dyDescent="0.35">
      <c r="A34" s="42"/>
    </row>
    <row r="35" spans="1:3" x14ac:dyDescent="0.35">
      <c r="A35" s="42"/>
    </row>
    <row r="36" spans="1:3" x14ac:dyDescent="0.35">
      <c r="A36" s="42"/>
    </row>
    <row r="37" spans="1:3" x14ac:dyDescent="0.35">
      <c r="A37" s="42"/>
    </row>
    <row r="38" spans="1:3" x14ac:dyDescent="0.35">
      <c r="A38" s="42"/>
      <c r="B38" s="47"/>
    </row>
    <row r="39" spans="1:3" x14ac:dyDescent="0.35">
      <c r="A39" s="42"/>
      <c r="B39" s="47"/>
    </row>
    <row r="40" spans="1:3" x14ac:dyDescent="0.35">
      <c r="A40" s="42"/>
    </row>
    <row r="41" spans="1:3" x14ac:dyDescent="0.35">
      <c r="A41" s="42"/>
    </row>
    <row r="42" spans="1:3" x14ac:dyDescent="0.35">
      <c r="A42" s="42"/>
    </row>
    <row r="43" spans="1:3" x14ac:dyDescent="0.35">
      <c r="A43" s="42"/>
    </row>
    <row r="44" spans="1:3" x14ac:dyDescent="0.35">
      <c r="A44" s="42"/>
    </row>
    <row r="45" spans="1:3" x14ac:dyDescent="0.35">
      <c r="A45" s="42"/>
    </row>
    <row r="46" spans="1:3" x14ac:dyDescent="0.35">
      <c r="A46" s="42"/>
    </row>
    <row r="47" spans="1:3" x14ac:dyDescent="0.35">
      <c r="A47" s="42"/>
    </row>
    <row r="48" spans="1:3" x14ac:dyDescent="0.35">
      <c r="A48" s="42"/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7963B-D2BA-4354-9899-C78FEAE01FB5}">
  <dimension ref="A1:I20"/>
  <sheetViews>
    <sheetView topLeftCell="A7" workbookViewId="0">
      <selection activeCell="K7" sqref="K7"/>
    </sheetView>
  </sheetViews>
  <sheetFormatPr baseColWidth="10" defaultColWidth="11.453125" defaultRowHeight="15.5" x14ac:dyDescent="0.35"/>
  <cols>
    <col min="1" max="1" width="35.7265625" style="49" bestFit="1" customWidth="1"/>
    <col min="2" max="2" width="12.7265625" style="49" customWidth="1"/>
    <col min="3" max="3" width="13.81640625" style="49" bestFit="1" customWidth="1"/>
    <col min="4" max="4" width="10.7265625" style="49" bestFit="1" customWidth="1"/>
    <col min="5" max="5" width="12.26953125" style="49" bestFit="1" customWidth="1"/>
    <col min="6" max="8" width="9.7265625" style="49" bestFit="1" customWidth="1"/>
    <col min="9" max="9" width="15" style="49" customWidth="1"/>
    <col min="10" max="256" width="11.453125" style="49"/>
    <col min="257" max="257" width="35.7265625" style="49" bestFit="1" customWidth="1"/>
    <col min="258" max="258" width="12.7265625" style="49" customWidth="1"/>
    <col min="259" max="259" width="13.81640625" style="49" bestFit="1" customWidth="1"/>
    <col min="260" max="260" width="10.7265625" style="49" bestFit="1" customWidth="1"/>
    <col min="261" max="261" width="12.26953125" style="49" bestFit="1" customWidth="1"/>
    <col min="262" max="264" width="9.7265625" style="49" bestFit="1" customWidth="1"/>
    <col min="265" max="265" width="15" style="49" customWidth="1"/>
    <col min="266" max="512" width="11.453125" style="49"/>
    <col min="513" max="513" width="35.7265625" style="49" bestFit="1" customWidth="1"/>
    <col min="514" max="514" width="12.7265625" style="49" customWidth="1"/>
    <col min="515" max="515" width="13.81640625" style="49" bestFit="1" customWidth="1"/>
    <col min="516" max="516" width="10.7265625" style="49" bestFit="1" customWidth="1"/>
    <col min="517" max="517" width="12.26953125" style="49" bestFit="1" customWidth="1"/>
    <col min="518" max="520" width="9.7265625" style="49" bestFit="1" customWidth="1"/>
    <col min="521" max="521" width="15" style="49" customWidth="1"/>
    <col min="522" max="768" width="11.453125" style="49"/>
    <col min="769" max="769" width="35.7265625" style="49" bestFit="1" customWidth="1"/>
    <col min="770" max="770" width="12.7265625" style="49" customWidth="1"/>
    <col min="771" max="771" width="13.81640625" style="49" bestFit="1" customWidth="1"/>
    <col min="772" max="772" width="10.7265625" style="49" bestFit="1" customWidth="1"/>
    <col min="773" max="773" width="12.26953125" style="49" bestFit="1" customWidth="1"/>
    <col min="774" max="776" width="9.7265625" style="49" bestFit="1" customWidth="1"/>
    <col min="777" max="777" width="15" style="49" customWidth="1"/>
    <col min="778" max="1024" width="11.453125" style="49"/>
    <col min="1025" max="1025" width="35.7265625" style="49" bestFit="1" customWidth="1"/>
    <col min="1026" max="1026" width="12.7265625" style="49" customWidth="1"/>
    <col min="1027" max="1027" width="13.81640625" style="49" bestFit="1" customWidth="1"/>
    <col min="1028" max="1028" width="10.7265625" style="49" bestFit="1" customWidth="1"/>
    <col min="1029" max="1029" width="12.26953125" style="49" bestFit="1" customWidth="1"/>
    <col min="1030" max="1032" width="9.7265625" style="49" bestFit="1" customWidth="1"/>
    <col min="1033" max="1033" width="15" style="49" customWidth="1"/>
    <col min="1034" max="1280" width="11.453125" style="49"/>
    <col min="1281" max="1281" width="35.7265625" style="49" bestFit="1" customWidth="1"/>
    <col min="1282" max="1282" width="12.7265625" style="49" customWidth="1"/>
    <col min="1283" max="1283" width="13.81640625" style="49" bestFit="1" customWidth="1"/>
    <col min="1284" max="1284" width="10.7265625" style="49" bestFit="1" customWidth="1"/>
    <col min="1285" max="1285" width="12.26953125" style="49" bestFit="1" customWidth="1"/>
    <col min="1286" max="1288" width="9.7265625" style="49" bestFit="1" customWidth="1"/>
    <col min="1289" max="1289" width="15" style="49" customWidth="1"/>
    <col min="1290" max="1536" width="11.453125" style="49"/>
    <col min="1537" max="1537" width="35.7265625" style="49" bestFit="1" customWidth="1"/>
    <col min="1538" max="1538" width="12.7265625" style="49" customWidth="1"/>
    <col min="1539" max="1539" width="13.81640625" style="49" bestFit="1" customWidth="1"/>
    <col min="1540" max="1540" width="10.7265625" style="49" bestFit="1" customWidth="1"/>
    <col min="1541" max="1541" width="12.26953125" style="49" bestFit="1" customWidth="1"/>
    <col min="1542" max="1544" width="9.7265625" style="49" bestFit="1" customWidth="1"/>
    <col min="1545" max="1545" width="15" style="49" customWidth="1"/>
    <col min="1546" max="1792" width="11.453125" style="49"/>
    <col min="1793" max="1793" width="35.7265625" style="49" bestFit="1" customWidth="1"/>
    <col min="1794" max="1794" width="12.7265625" style="49" customWidth="1"/>
    <col min="1795" max="1795" width="13.81640625" style="49" bestFit="1" customWidth="1"/>
    <col min="1796" max="1796" width="10.7265625" style="49" bestFit="1" customWidth="1"/>
    <col min="1797" max="1797" width="12.26953125" style="49" bestFit="1" customWidth="1"/>
    <col min="1798" max="1800" width="9.7265625" style="49" bestFit="1" customWidth="1"/>
    <col min="1801" max="1801" width="15" style="49" customWidth="1"/>
    <col min="1802" max="2048" width="11.453125" style="49"/>
    <col min="2049" max="2049" width="35.7265625" style="49" bestFit="1" customWidth="1"/>
    <col min="2050" max="2050" width="12.7265625" style="49" customWidth="1"/>
    <col min="2051" max="2051" width="13.81640625" style="49" bestFit="1" customWidth="1"/>
    <col min="2052" max="2052" width="10.7265625" style="49" bestFit="1" customWidth="1"/>
    <col min="2053" max="2053" width="12.26953125" style="49" bestFit="1" customWidth="1"/>
    <col min="2054" max="2056" width="9.7265625" style="49" bestFit="1" customWidth="1"/>
    <col min="2057" max="2057" width="15" style="49" customWidth="1"/>
    <col min="2058" max="2304" width="11.453125" style="49"/>
    <col min="2305" max="2305" width="35.7265625" style="49" bestFit="1" customWidth="1"/>
    <col min="2306" max="2306" width="12.7265625" style="49" customWidth="1"/>
    <col min="2307" max="2307" width="13.81640625" style="49" bestFit="1" customWidth="1"/>
    <col min="2308" max="2308" width="10.7265625" style="49" bestFit="1" customWidth="1"/>
    <col min="2309" max="2309" width="12.26953125" style="49" bestFit="1" customWidth="1"/>
    <col min="2310" max="2312" width="9.7265625" style="49" bestFit="1" customWidth="1"/>
    <col min="2313" max="2313" width="15" style="49" customWidth="1"/>
    <col min="2314" max="2560" width="11.453125" style="49"/>
    <col min="2561" max="2561" width="35.7265625" style="49" bestFit="1" customWidth="1"/>
    <col min="2562" max="2562" width="12.7265625" style="49" customWidth="1"/>
    <col min="2563" max="2563" width="13.81640625" style="49" bestFit="1" customWidth="1"/>
    <col min="2564" max="2564" width="10.7265625" style="49" bestFit="1" customWidth="1"/>
    <col min="2565" max="2565" width="12.26953125" style="49" bestFit="1" customWidth="1"/>
    <col min="2566" max="2568" width="9.7265625" style="49" bestFit="1" customWidth="1"/>
    <col min="2569" max="2569" width="15" style="49" customWidth="1"/>
    <col min="2570" max="2816" width="11.453125" style="49"/>
    <col min="2817" max="2817" width="35.7265625" style="49" bestFit="1" customWidth="1"/>
    <col min="2818" max="2818" width="12.7265625" style="49" customWidth="1"/>
    <col min="2819" max="2819" width="13.81640625" style="49" bestFit="1" customWidth="1"/>
    <col min="2820" max="2820" width="10.7265625" style="49" bestFit="1" customWidth="1"/>
    <col min="2821" max="2821" width="12.26953125" style="49" bestFit="1" customWidth="1"/>
    <col min="2822" max="2824" width="9.7265625" style="49" bestFit="1" customWidth="1"/>
    <col min="2825" max="2825" width="15" style="49" customWidth="1"/>
    <col min="2826" max="3072" width="11.453125" style="49"/>
    <col min="3073" max="3073" width="35.7265625" style="49" bestFit="1" customWidth="1"/>
    <col min="3074" max="3074" width="12.7265625" style="49" customWidth="1"/>
    <col min="3075" max="3075" width="13.81640625" style="49" bestFit="1" customWidth="1"/>
    <col min="3076" max="3076" width="10.7265625" style="49" bestFit="1" customWidth="1"/>
    <col min="3077" max="3077" width="12.26953125" style="49" bestFit="1" customWidth="1"/>
    <col min="3078" max="3080" width="9.7265625" style="49" bestFit="1" customWidth="1"/>
    <col min="3081" max="3081" width="15" style="49" customWidth="1"/>
    <col min="3082" max="3328" width="11.453125" style="49"/>
    <col min="3329" max="3329" width="35.7265625" style="49" bestFit="1" customWidth="1"/>
    <col min="3330" max="3330" width="12.7265625" style="49" customWidth="1"/>
    <col min="3331" max="3331" width="13.81640625" style="49" bestFit="1" customWidth="1"/>
    <col min="3332" max="3332" width="10.7265625" style="49" bestFit="1" customWidth="1"/>
    <col min="3333" max="3333" width="12.26953125" style="49" bestFit="1" customWidth="1"/>
    <col min="3334" max="3336" width="9.7265625" style="49" bestFit="1" customWidth="1"/>
    <col min="3337" max="3337" width="15" style="49" customWidth="1"/>
    <col min="3338" max="3584" width="11.453125" style="49"/>
    <col min="3585" max="3585" width="35.7265625" style="49" bestFit="1" customWidth="1"/>
    <col min="3586" max="3586" width="12.7265625" style="49" customWidth="1"/>
    <col min="3587" max="3587" width="13.81640625" style="49" bestFit="1" customWidth="1"/>
    <col min="3588" max="3588" width="10.7265625" style="49" bestFit="1" customWidth="1"/>
    <col min="3589" max="3589" width="12.26953125" style="49" bestFit="1" customWidth="1"/>
    <col min="3590" max="3592" width="9.7265625" style="49" bestFit="1" customWidth="1"/>
    <col min="3593" max="3593" width="15" style="49" customWidth="1"/>
    <col min="3594" max="3840" width="11.453125" style="49"/>
    <col min="3841" max="3841" width="35.7265625" style="49" bestFit="1" customWidth="1"/>
    <col min="3842" max="3842" width="12.7265625" style="49" customWidth="1"/>
    <col min="3843" max="3843" width="13.81640625" style="49" bestFit="1" customWidth="1"/>
    <col min="3844" max="3844" width="10.7265625" style="49" bestFit="1" customWidth="1"/>
    <col min="3845" max="3845" width="12.26953125" style="49" bestFit="1" customWidth="1"/>
    <col min="3846" max="3848" width="9.7265625" style="49" bestFit="1" customWidth="1"/>
    <col min="3849" max="3849" width="15" style="49" customWidth="1"/>
    <col min="3850" max="4096" width="11.453125" style="49"/>
    <col min="4097" max="4097" width="35.7265625" style="49" bestFit="1" customWidth="1"/>
    <col min="4098" max="4098" width="12.7265625" style="49" customWidth="1"/>
    <col min="4099" max="4099" width="13.81640625" style="49" bestFit="1" customWidth="1"/>
    <col min="4100" max="4100" width="10.7265625" style="49" bestFit="1" customWidth="1"/>
    <col min="4101" max="4101" width="12.26953125" style="49" bestFit="1" customWidth="1"/>
    <col min="4102" max="4104" width="9.7265625" style="49" bestFit="1" customWidth="1"/>
    <col min="4105" max="4105" width="15" style="49" customWidth="1"/>
    <col min="4106" max="4352" width="11.453125" style="49"/>
    <col min="4353" max="4353" width="35.7265625" style="49" bestFit="1" customWidth="1"/>
    <col min="4354" max="4354" width="12.7265625" style="49" customWidth="1"/>
    <col min="4355" max="4355" width="13.81640625" style="49" bestFit="1" customWidth="1"/>
    <col min="4356" max="4356" width="10.7265625" style="49" bestFit="1" customWidth="1"/>
    <col min="4357" max="4357" width="12.26953125" style="49" bestFit="1" customWidth="1"/>
    <col min="4358" max="4360" width="9.7265625" style="49" bestFit="1" customWidth="1"/>
    <col min="4361" max="4361" width="15" style="49" customWidth="1"/>
    <col min="4362" max="4608" width="11.453125" style="49"/>
    <col min="4609" max="4609" width="35.7265625" style="49" bestFit="1" customWidth="1"/>
    <col min="4610" max="4610" width="12.7265625" style="49" customWidth="1"/>
    <col min="4611" max="4611" width="13.81640625" style="49" bestFit="1" customWidth="1"/>
    <col min="4612" max="4612" width="10.7265625" style="49" bestFit="1" customWidth="1"/>
    <col min="4613" max="4613" width="12.26953125" style="49" bestFit="1" customWidth="1"/>
    <col min="4614" max="4616" width="9.7265625" style="49" bestFit="1" customWidth="1"/>
    <col min="4617" max="4617" width="15" style="49" customWidth="1"/>
    <col min="4618" max="4864" width="11.453125" style="49"/>
    <col min="4865" max="4865" width="35.7265625" style="49" bestFit="1" customWidth="1"/>
    <col min="4866" max="4866" width="12.7265625" style="49" customWidth="1"/>
    <col min="4867" max="4867" width="13.81640625" style="49" bestFit="1" customWidth="1"/>
    <col min="4868" max="4868" width="10.7265625" style="49" bestFit="1" customWidth="1"/>
    <col min="4869" max="4869" width="12.26953125" style="49" bestFit="1" customWidth="1"/>
    <col min="4870" max="4872" width="9.7265625" style="49" bestFit="1" customWidth="1"/>
    <col min="4873" max="4873" width="15" style="49" customWidth="1"/>
    <col min="4874" max="5120" width="11.453125" style="49"/>
    <col min="5121" max="5121" width="35.7265625" style="49" bestFit="1" customWidth="1"/>
    <col min="5122" max="5122" width="12.7265625" style="49" customWidth="1"/>
    <col min="5123" max="5123" width="13.81640625" style="49" bestFit="1" customWidth="1"/>
    <col min="5124" max="5124" width="10.7265625" style="49" bestFit="1" customWidth="1"/>
    <col min="5125" max="5125" width="12.26953125" style="49" bestFit="1" customWidth="1"/>
    <col min="5126" max="5128" width="9.7265625" style="49" bestFit="1" customWidth="1"/>
    <col min="5129" max="5129" width="15" style="49" customWidth="1"/>
    <col min="5130" max="5376" width="11.453125" style="49"/>
    <col min="5377" max="5377" width="35.7265625" style="49" bestFit="1" customWidth="1"/>
    <col min="5378" max="5378" width="12.7265625" style="49" customWidth="1"/>
    <col min="5379" max="5379" width="13.81640625" style="49" bestFit="1" customWidth="1"/>
    <col min="5380" max="5380" width="10.7265625" style="49" bestFit="1" customWidth="1"/>
    <col min="5381" max="5381" width="12.26953125" style="49" bestFit="1" customWidth="1"/>
    <col min="5382" max="5384" width="9.7265625" style="49" bestFit="1" customWidth="1"/>
    <col min="5385" max="5385" width="15" style="49" customWidth="1"/>
    <col min="5386" max="5632" width="11.453125" style="49"/>
    <col min="5633" max="5633" width="35.7265625" style="49" bestFit="1" customWidth="1"/>
    <col min="5634" max="5634" width="12.7265625" style="49" customWidth="1"/>
    <col min="5635" max="5635" width="13.81640625" style="49" bestFit="1" customWidth="1"/>
    <col min="5636" max="5636" width="10.7265625" style="49" bestFit="1" customWidth="1"/>
    <col min="5637" max="5637" width="12.26953125" style="49" bestFit="1" customWidth="1"/>
    <col min="5638" max="5640" width="9.7265625" style="49" bestFit="1" customWidth="1"/>
    <col min="5641" max="5641" width="15" style="49" customWidth="1"/>
    <col min="5642" max="5888" width="11.453125" style="49"/>
    <col min="5889" max="5889" width="35.7265625" style="49" bestFit="1" customWidth="1"/>
    <col min="5890" max="5890" width="12.7265625" style="49" customWidth="1"/>
    <col min="5891" max="5891" width="13.81640625" style="49" bestFit="1" customWidth="1"/>
    <col min="5892" max="5892" width="10.7265625" style="49" bestFit="1" customWidth="1"/>
    <col min="5893" max="5893" width="12.26953125" style="49" bestFit="1" customWidth="1"/>
    <col min="5894" max="5896" width="9.7265625" style="49" bestFit="1" customWidth="1"/>
    <col min="5897" max="5897" width="15" style="49" customWidth="1"/>
    <col min="5898" max="6144" width="11.453125" style="49"/>
    <col min="6145" max="6145" width="35.7265625" style="49" bestFit="1" customWidth="1"/>
    <col min="6146" max="6146" width="12.7265625" style="49" customWidth="1"/>
    <col min="6147" max="6147" width="13.81640625" style="49" bestFit="1" customWidth="1"/>
    <col min="6148" max="6148" width="10.7265625" style="49" bestFit="1" customWidth="1"/>
    <col min="6149" max="6149" width="12.26953125" style="49" bestFit="1" customWidth="1"/>
    <col min="6150" max="6152" width="9.7265625" style="49" bestFit="1" customWidth="1"/>
    <col min="6153" max="6153" width="15" style="49" customWidth="1"/>
    <col min="6154" max="6400" width="11.453125" style="49"/>
    <col min="6401" max="6401" width="35.7265625" style="49" bestFit="1" customWidth="1"/>
    <col min="6402" max="6402" width="12.7265625" style="49" customWidth="1"/>
    <col min="6403" max="6403" width="13.81640625" style="49" bestFit="1" customWidth="1"/>
    <col min="6404" max="6404" width="10.7265625" style="49" bestFit="1" customWidth="1"/>
    <col min="6405" max="6405" width="12.26953125" style="49" bestFit="1" customWidth="1"/>
    <col min="6406" max="6408" width="9.7265625" style="49" bestFit="1" customWidth="1"/>
    <col min="6409" max="6409" width="15" style="49" customWidth="1"/>
    <col min="6410" max="6656" width="11.453125" style="49"/>
    <col min="6657" max="6657" width="35.7265625" style="49" bestFit="1" customWidth="1"/>
    <col min="6658" max="6658" width="12.7265625" style="49" customWidth="1"/>
    <col min="6659" max="6659" width="13.81640625" style="49" bestFit="1" customWidth="1"/>
    <col min="6660" max="6660" width="10.7265625" style="49" bestFit="1" customWidth="1"/>
    <col min="6661" max="6661" width="12.26953125" style="49" bestFit="1" customWidth="1"/>
    <col min="6662" max="6664" width="9.7265625" style="49" bestFit="1" customWidth="1"/>
    <col min="6665" max="6665" width="15" style="49" customWidth="1"/>
    <col min="6666" max="6912" width="11.453125" style="49"/>
    <col min="6913" max="6913" width="35.7265625" style="49" bestFit="1" customWidth="1"/>
    <col min="6914" max="6914" width="12.7265625" style="49" customWidth="1"/>
    <col min="6915" max="6915" width="13.81640625" style="49" bestFit="1" customWidth="1"/>
    <col min="6916" max="6916" width="10.7265625" style="49" bestFit="1" customWidth="1"/>
    <col min="6917" max="6917" width="12.26953125" style="49" bestFit="1" customWidth="1"/>
    <col min="6918" max="6920" width="9.7265625" style="49" bestFit="1" customWidth="1"/>
    <col min="6921" max="6921" width="15" style="49" customWidth="1"/>
    <col min="6922" max="7168" width="11.453125" style="49"/>
    <col min="7169" max="7169" width="35.7265625" style="49" bestFit="1" customWidth="1"/>
    <col min="7170" max="7170" width="12.7265625" style="49" customWidth="1"/>
    <col min="7171" max="7171" width="13.81640625" style="49" bestFit="1" customWidth="1"/>
    <col min="7172" max="7172" width="10.7265625" style="49" bestFit="1" customWidth="1"/>
    <col min="7173" max="7173" width="12.26953125" style="49" bestFit="1" customWidth="1"/>
    <col min="7174" max="7176" width="9.7265625" style="49" bestFit="1" customWidth="1"/>
    <col min="7177" max="7177" width="15" style="49" customWidth="1"/>
    <col min="7178" max="7424" width="11.453125" style="49"/>
    <col min="7425" max="7425" width="35.7265625" style="49" bestFit="1" customWidth="1"/>
    <col min="7426" max="7426" width="12.7265625" style="49" customWidth="1"/>
    <col min="7427" max="7427" width="13.81640625" style="49" bestFit="1" customWidth="1"/>
    <col min="7428" max="7428" width="10.7265625" style="49" bestFit="1" customWidth="1"/>
    <col min="7429" max="7429" width="12.26953125" style="49" bestFit="1" customWidth="1"/>
    <col min="7430" max="7432" width="9.7265625" style="49" bestFit="1" customWidth="1"/>
    <col min="7433" max="7433" width="15" style="49" customWidth="1"/>
    <col min="7434" max="7680" width="11.453125" style="49"/>
    <col min="7681" max="7681" width="35.7265625" style="49" bestFit="1" customWidth="1"/>
    <col min="7682" max="7682" width="12.7265625" style="49" customWidth="1"/>
    <col min="7683" max="7683" width="13.81640625" style="49" bestFit="1" customWidth="1"/>
    <col min="7684" max="7684" width="10.7265625" style="49" bestFit="1" customWidth="1"/>
    <col min="7685" max="7685" width="12.26953125" style="49" bestFit="1" customWidth="1"/>
    <col min="7686" max="7688" width="9.7265625" style="49" bestFit="1" customWidth="1"/>
    <col min="7689" max="7689" width="15" style="49" customWidth="1"/>
    <col min="7690" max="7936" width="11.453125" style="49"/>
    <col min="7937" max="7937" width="35.7265625" style="49" bestFit="1" customWidth="1"/>
    <col min="7938" max="7938" width="12.7265625" style="49" customWidth="1"/>
    <col min="7939" max="7939" width="13.81640625" style="49" bestFit="1" customWidth="1"/>
    <col min="7940" max="7940" width="10.7265625" style="49" bestFit="1" customWidth="1"/>
    <col min="7941" max="7941" width="12.26953125" style="49" bestFit="1" customWidth="1"/>
    <col min="7942" max="7944" width="9.7265625" style="49" bestFit="1" customWidth="1"/>
    <col min="7945" max="7945" width="15" style="49" customWidth="1"/>
    <col min="7946" max="8192" width="11.453125" style="49"/>
    <col min="8193" max="8193" width="35.7265625" style="49" bestFit="1" customWidth="1"/>
    <col min="8194" max="8194" width="12.7265625" style="49" customWidth="1"/>
    <col min="8195" max="8195" width="13.81640625" style="49" bestFit="1" customWidth="1"/>
    <col min="8196" max="8196" width="10.7265625" style="49" bestFit="1" customWidth="1"/>
    <col min="8197" max="8197" width="12.26953125" style="49" bestFit="1" customWidth="1"/>
    <col min="8198" max="8200" width="9.7265625" style="49" bestFit="1" customWidth="1"/>
    <col min="8201" max="8201" width="15" style="49" customWidth="1"/>
    <col min="8202" max="8448" width="11.453125" style="49"/>
    <col min="8449" max="8449" width="35.7265625" style="49" bestFit="1" customWidth="1"/>
    <col min="8450" max="8450" width="12.7265625" style="49" customWidth="1"/>
    <col min="8451" max="8451" width="13.81640625" style="49" bestFit="1" customWidth="1"/>
    <col min="8452" max="8452" width="10.7265625" style="49" bestFit="1" customWidth="1"/>
    <col min="8453" max="8453" width="12.26953125" style="49" bestFit="1" customWidth="1"/>
    <col min="8454" max="8456" width="9.7265625" style="49" bestFit="1" customWidth="1"/>
    <col min="8457" max="8457" width="15" style="49" customWidth="1"/>
    <col min="8458" max="8704" width="11.453125" style="49"/>
    <col min="8705" max="8705" width="35.7265625" style="49" bestFit="1" customWidth="1"/>
    <col min="8706" max="8706" width="12.7265625" style="49" customWidth="1"/>
    <col min="8707" max="8707" width="13.81640625" style="49" bestFit="1" customWidth="1"/>
    <col min="8708" max="8708" width="10.7265625" style="49" bestFit="1" customWidth="1"/>
    <col min="8709" max="8709" width="12.26953125" style="49" bestFit="1" customWidth="1"/>
    <col min="8710" max="8712" width="9.7265625" style="49" bestFit="1" customWidth="1"/>
    <col min="8713" max="8713" width="15" style="49" customWidth="1"/>
    <col min="8714" max="8960" width="11.453125" style="49"/>
    <col min="8961" max="8961" width="35.7265625" style="49" bestFit="1" customWidth="1"/>
    <col min="8962" max="8962" width="12.7265625" style="49" customWidth="1"/>
    <col min="8963" max="8963" width="13.81640625" style="49" bestFit="1" customWidth="1"/>
    <col min="8964" max="8964" width="10.7265625" style="49" bestFit="1" customWidth="1"/>
    <col min="8965" max="8965" width="12.26953125" style="49" bestFit="1" customWidth="1"/>
    <col min="8966" max="8968" width="9.7265625" style="49" bestFit="1" customWidth="1"/>
    <col min="8969" max="8969" width="15" style="49" customWidth="1"/>
    <col min="8970" max="9216" width="11.453125" style="49"/>
    <col min="9217" max="9217" width="35.7265625" style="49" bestFit="1" customWidth="1"/>
    <col min="9218" max="9218" width="12.7265625" style="49" customWidth="1"/>
    <col min="9219" max="9219" width="13.81640625" style="49" bestFit="1" customWidth="1"/>
    <col min="9220" max="9220" width="10.7265625" style="49" bestFit="1" customWidth="1"/>
    <col min="9221" max="9221" width="12.26953125" style="49" bestFit="1" customWidth="1"/>
    <col min="9222" max="9224" width="9.7265625" style="49" bestFit="1" customWidth="1"/>
    <col min="9225" max="9225" width="15" style="49" customWidth="1"/>
    <col min="9226" max="9472" width="11.453125" style="49"/>
    <col min="9473" max="9473" width="35.7265625" style="49" bestFit="1" customWidth="1"/>
    <col min="9474" max="9474" width="12.7265625" style="49" customWidth="1"/>
    <col min="9475" max="9475" width="13.81640625" style="49" bestFit="1" customWidth="1"/>
    <col min="9476" max="9476" width="10.7265625" style="49" bestFit="1" customWidth="1"/>
    <col min="9477" max="9477" width="12.26953125" style="49" bestFit="1" customWidth="1"/>
    <col min="9478" max="9480" width="9.7265625" style="49" bestFit="1" customWidth="1"/>
    <col min="9481" max="9481" width="15" style="49" customWidth="1"/>
    <col min="9482" max="9728" width="11.453125" style="49"/>
    <col min="9729" max="9729" width="35.7265625" style="49" bestFit="1" customWidth="1"/>
    <col min="9730" max="9730" width="12.7265625" style="49" customWidth="1"/>
    <col min="9731" max="9731" width="13.81640625" style="49" bestFit="1" customWidth="1"/>
    <col min="9732" max="9732" width="10.7265625" style="49" bestFit="1" customWidth="1"/>
    <col min="9733" max="9733" width="12.26953125" style="49" bestFit="1" customWidth="1"/>
    <col min="9734" max="9736" width="9.7265625" style="49" bestFit="1" customWidth="1"/>
    <col min="9737" max="9737" width="15" style="49" customWidth="1"/>
    <col min="9738" max="9984" width="11.453125" style="49"/>
    <col min="9985" max="9985" width="35.7265625" style="49" bestFit="1" customWidth="1"/>
    <col min="9986" max="9986" width="12.7265625" style="49" customWidth="1"/>
    <col min="9987" max="9987" width="13.81640625" style="49" bestFit="1" customWidth="1"/>
    <col min="9988" max="9988" width="10.7265625" style="49" bestFit="1" customWidth="1"/>
    <col min="9989" max="9989" width="12.26953125" style="49" bestFit="1" customWidth="1"/>
    <col min="9990" max="9992" width="9.7265625" style="49" bestFit="1" customWidth="1"/>
    <col min="9993" max="9993" width="15" style="49" customWidth="1"/>
    <col min="9994" max="10240" width="11.453125" style="49"/>
    <col min="10241" max="10241" width="35.7265625" style="49" bestFit="1" customWidth="1"/>
    <col min="10242" max="10242" width="12.7265625" style="49" customWidth="1"/>
    <col min="10243" max="10243" width="13.81640625" style="49" bestFit="1" customWidth="1"/>
    <col min="10244" max="10244" width="10.7265625" style="49" bestFit="1" customWidth="1"/>
    <col min="10245" max="10245" width="12.26953125" style="49" bestFit="1" customWidth="1"/>
    <col min="10246" max="10248" width="9.7265625" style="49" bestFit="1" customWidth="1"/>
    <col min="10249" max="10249" width="15" style="49" customWidth="1"/>
    <col min="10250" max="10496" width="11.453125" style="49"/>
    <col min="10497" max="10497" width="35.7265625" style="49" bestFit="1" customWidth="1"/>
    <col min="10498" max="10498" width="12.7265625" style="49" customWidth="1"/>
    <col min="10499" max="10499" width="13.81640625" style="49" bestFit="1" customWidth="1"/>
    <col min="10500" max="10500" width="10.7265625" style="49" bestFit="1" customWidth="1"/>
    <col min="10501" max="10501" width="12.26953125" style="49" bestFit="1" customWidth="1"/>
    <col min="10502" max="10504" width="9.7265625" style="49" bestFit="1" customWidth="1"/>
    <col min="10505" max="10505" width="15" style="49" customWidth="1"/>
    <col min="10506" max="10752" width="11.453125" style="49"/>
    <col min="10753" max="10753" width="35.7265625" style="49" bestFit="1" customWidth="1"/>
    <col min="10754" max="10754" width="12.7265625" style="49" customWidth="1"/>
    <col min="10755" max="10755" width="13.81640625" style="49" bestFit="1" customWidth="1"/>
    <col min="10756" max="10756" width="10.7265625" style="49" bestFit="1" customWidth="1"/>
    <col min="10757" max="10757" width="12.26953125" style="49" bestFit="1" customWidth="1"/>
    <col min="10758" max="10760" width="9.7265625" style="49" bestFit="1" customWidth="1"/>
    <col min="10761" max="10761" width="15" style="49" customWidth="1"/>
    <col min="10762" max="11008" width="11.453125" style="49"/>
    <col min="11009" max="11009" width="35.7265625" style="49" bestFit="1" customWidth="1"/>
    <col min="11010" max="11010" width="12.7265625" style="49" customWidth="1"/>
    <col min="11011" max="11011" width="13.81640625" style="49" bestFit="1" customWidth="1"/>
    <col min="11012" max="11012" width="10.7265625" style="49" bestFit="1" customWidth="1"/>
    <col min="11013" max="11013" width="12.26953125" style="49" bestFit="1" customWidth="1"/>
    <col min="11014" max="11016" width="9.7265625" style="49" bestFit="1" customWidth="1"/>
    <col min="11017" max="11017" width="15" style="49" customWidth="1"/>
    <col min="11018" max="11264" width="11.453125" style="49"/>
    <col min="11265" max="11265" width="35.7265625" style="49" bestFit="1" customWidth="1"/>
    <col min="11266" max="11266" width="12.7265625" style="49" customWidth="1"/>
    <col min="11267" max="11267" width="13.81640625" style="49" bestFit="1" customWidth="1"/>
    <col min="11268" max="11268" width="10.7265625" style="49" bestFit="1" customWidth="1"/>
    <col min="11269" max="11269" width="12.26953125" style="49" bestFit="1" customWidth="1"/>
    <col min="11270" max="11272" width="9.7265625" style="49" bestFit="1" customWidth="1"/>
    <col min="11273" max="11273" width="15" style="49" customWidth="1"/>
    <col min="11274" max="11520" width="11.453125" style="49"/>
    <col min="11521" max="11521" width="35.7265625" style="49" bestFit="1" customWidth="1"/>
    <col min="11522" max="11522" width="12.7265625" style="49" customWidth="1"/>
    <col min="11523" max="11523" width="13.81640625" style="49" bestFit="1" customWidth="1"/>
    <col min="11524" max="11524" width="10.7265625" style="49" bestFit="1" customWidth="1"/>
    <col min="11525" max="11525" width="12.26953125" style="49" bestFit="1" customWidth="1"/>
    <col min="11526" max="11528" width="9.7265625" style="49" bestFit="1" customWidth="1"/>
    <col min="11529" max="11529" width="15" style="49" customWidth="1"/>
    <col min="11530" max="11776" width="11.453125" style="49"/>
    <col min="11777" max="11777" width="35.7265625" style="49" bestFit="1" customWidth="1"/>
    <col min="11778" max="11778" width="12.7265625" style="49" customWidth="1"/>
    <col min="11779" max="11779" width="13.81640625" style="49" bestFit="1" customWidth="1"/>
    <col min="11780" max="11780" width="10.7265625" style="49" bestFit="1" customWidth="1"/>
    <col min="11781" max="11781" width="12.26953125" style="49" bestFit="1" customWidth="1"/>
    <col min="11782" max="11784" width="9.7265625" style="49" bestFit="1" customWidth="1"/>
    <col min="11785" max="11785" width="15" style="49" customWidth="1"/>
    <col min="11786" max="12032" width="11.453125" style="49"/>
    <col min="12033" max="12033" width="35.7265625" style="49" bestFit="1" customWidth="1"/>
    <col min="12034" max="12034" width="12.7265625" style="49" customWidth="1"/>
    <col min="12035" max="12035" width="13.81640625" style="49" bestFit="1" customWidth="1"/>
    <col min="12036" max="12036" width="10.7265625" style="49" bestFit="1" customWidth="1"/>
    <col min="12037" max="12037" width="12.26953125" style="49" bestFit="1" customWidth="1"/>
    <col min="12038" max="12040" width="9.7265625" style="49" bestFit="1" customWidth="1"/>
    <col min="12041" max="12041" width="15" style="49" customWidth="1"/>
    <col min="12042" max="12288" width="11.453125" style="49"/>
    <col min="12289" max="12289" width="35.7265625" style="49" bestFit="1" customWidth="1"/>
    <col min="12290" max="12290" width="12.7265625" style="49" customWidth="1"/>
    <col min="12291" max="12291" width="13.81640625" style="49" bestFit="1" customWidth="1"/>
    <col min="12292" max="12292" width="10.7265625" style="49" bestFit="1" customWidth="1"/>
    <col min="12293" max="12293" width="12.26953125" style="49" bestFit="1" customWidth="1"/>
    <col min="12294" max="12296" width="9.7265625" style="49" bestFit="1" customWidth="1"/>
    <col min="12297" max="12297" width="15" style="49" customWidth="1"/>
    <col min="12298" max="12544" width="11.453125" style="49"/>
    <col min="12545" max="12545" width="35.7265625" style="49" bestFit="1" customWidth="1"/>
    <col min="12546" max="12546" width="12.7265625" style="49" customWidth="1"/>
    <col min="12547" max="12547" width="13.81640625" style="49" bestFit="1" customWidth="1"/>
    <col min="12548" max="12548" width="10.7265625" style="49" bestFit="1" customWidth="1"/>
    <col min="12549" max="12549" width="12.26953125" style="49" bestFit="1" customWidth="1"/>
    <col min="12550" max="12552" width="9.7265625" style="49" bestFit="1" customWidth="1"/>
    <col min="12553" max="12553" width="15" style="49" customWidth="1"/>
    <col min="12554" max="12800" width="11.453125" style="49"/>
    <col min="12801" max="12801" width="35.7265625" style="49" bestFit="1" customWidth="1"/>
    <col min="12802" max="12802" width="12.7265625" style="49" customWidth="1"/>
    <col min="12803" max="12803" width="13.81640625" style="49" bestFit="1" customWidth="1"/>
    <col min="12804" max="12804" width="10.7265625" style="49" bestFit="1" customWidth="1"/>
    <col min="12805" max="12805" width="12.26953125" style="49" bestFit="1" customWidth="1"/>
    <col min="12806" max="12808" width="9.7265625" style="49" bestFit="1" customWidth="1"/>
    <col min="12809" max="12809" width="15" style="49" customWidth="1"/>
    <col min="12810" max="13056" width="11.453125" style="49"/>
    <col min="13057" max="13057" width="35.7265625" style="49" bestFit="1" customWidth="1"/>
    <col min="13058" max="13058" width="12.7265625" style="49" customWidth="1"/>
    <col min="13059" max="13059" width="13.81640625" style="49" bestFit="1" customWidth="1"/>
    <col min="13060" max="13060" width="10.7265625" style="49" bestFit="1" customWidth="1"/>
    <col min="13061" max="13061" width="12.26953125" style="49" bestFit="1" customWidth="1"/>
    <col min="13062" max="13064" width="9.7265625" style="49" bestFit="1" customWidth="1"/>
    <col min="13065" max="13065" width="15" style="49" customWidth="1"/>
    <col min="13066" max="13312" width="11.453125" style="49"/>
    <col min="13313" max="13313" width="35.7265625" style="49" bestFit="1" customWidth="1"/>
    <col min="13314" max="13314" width="12.7265625" style="49" customWidth="1"/>
    <col min="13315" max="13315" width="13.81640625" style="49" bestFit="1" customWidth="1"/>
    <col min="13316" max="13316" width="10.7265625" style="49" bestFit="1" customWidth="1"/>
    <col min="13317" max="13317" width="12.26953125" style="49" bestFit="1" customWidth="1"/>
    <col min="13318" max="13320" width="9.7265625" style="49" bestFit="1" customWidth="1"/>
    <col min="13321" max="13321" width="15" style="49" customWidth="1"/>
    <col min="13322" max="13568" width="11.453125" style="49"/>
    <col min="13569" max="13569" width="35.7265625" style="49" bestFit="1" customWidth="1"/>
    <col min="13570" max="13570" width="12.7265625" style="49" customWidth="1"/>
    <col min="13571" max="13571" width="13.81640625" style="49" bestFit="1" customWidth="1"/>
    <col min="13572" max="13572" width="10.7265625" style="49" bestFit="1" customWidth="1"/>
    <col min="13573" max="13573" width="12.26953125" style="49" bestFit="1" customWidth="1"/>
    <col min="13574" max="13576" width="9.7265625" style="49" bestFit="1" customWidth="1"/>
    <col min="13577" max="13577" width="15" style="49" customWidth="1"/>
    <col min="13578" max="13824" width="11.453125" style="49"/>
    <col min="13825" max="13825" width="35.7265625" style="49" bestFit="1" customWidth="1"/>
    <col min="13826" max="13826" width="12.7265625" style="49" customWidth="1"/>
    <col min="13827" max="13827" width="13.81640625" style="49" bestFit="1" customWidth="1"/>
    <col min="13828" max="13828" width="10.7265625" style="49" bestFit="1" customWidth="1"/>
    <col min="13829" max="13829" width="12.26953125" style="49" bestFit="1" customWidth="1"/>
    <col min="13830" max="13832" width="9.7265625" style="49" bestFit="1" customWidth="1"/>
    <col min="13833" max="13833" width="15" style="49" customWidth="1"/>
    <col min="13834" max="14080" width="11.453125" style="49"/>
    <col min="14081" max="14081" width="35.7265625" style="49" bestFit="1" customWidth="1"/>
    <col min="14082" max="14082" width="12.7265625" style="49" customWidth="1"/>
    <col min="14083" max="14083" width="13.81640625" style="49" bestFit="1" customWidth="1"/>
    <col min="14084" max="14084" width="10.7265625" style="49" bestFit="1" customWidth="1"/>
    <col min="14085" max="14085" width="12.26953125" style="49" bestFit="1" customWidth="1"/>
    <col min="14086" max="14088" width="9.7265625" style="49" bestFit="1" customWidth="1"/>
    <col min="14089" max="14089" width="15" style="49" customWidth="1"/>
    <col min="14090" max="14336" width="11.453125" style="49"/>
    <col min="14337" max="14337" width="35.7265625" style="49" bestFit="1" customWidth="1"/>
    <col min="14338" max="14338" width="12.7265625" style="49" customWidth="1"/>
    <col min="14339" max="14339" width="13.81640625" style="49" bestFit="1" customWidth="1"/>
    <col min="14340" max="14340" width="10.7265625" style="49" bestFit="1" customWidth="1"/>
    <col min="14341" max="14341" width="12.26953125" style="49" bestFit="1" customWidth="1"/>
    <col min="14342" max="14344" width="9.7265625" style="49" bestFit="1" customWidth="1"/>
    <col min="14345" max="14345" width="15" style="49" customWidth="1"/>
    <col min="14346" max="14592" width="11.453125" style="49"/>
    <col min="14593" max="14593" width="35.7265625" style="49" bestFit="1" customWidth="1"/>
    <col min="14594" max="14594" width="12.7265625" style="49" customWidth="1"/>
    <col min="14595" max="14595" width="13.81640625" style="49" bestFit="1" customWidth="1"/>
    <col min="14596" max="14596" width="10.7265625" style="49" bestFit="1" customWidth="1"/>
    <col min="14597" max="14597" width="12.26953125" style="49" bestFit="1" customWidth="1"/>
    <col min="14598" max="14600" width="9.7265625" style="49" bestFit="1" customWidth="1"/>
    <col min="14601" max="14601" width="15" style="49" customWidth="1"/>
    <col min="14602" max="14848" width="11.453125" style="49"/>
    <col min="14849" max="14849" width="35.7265625" style="49" bestFit="1" customWidth="1"/>
    <col min="14850" max="14850" width="12.7265625" style="49" customWidth="1"/>
    <col min="14851" max="14851" width="13.81640625" style="49" bestFit="1" customWidth="1"/>
    <col min="14852" max="14852" width="10.7265625" style="49" bestFit="1" customWidth="1"/>
    <col min="14853" max="14853" width="12.26953125" style="49" bestFit="1" customWidth="1"/>
    <col min="14854" max="14856" width="9.7265625" style="49" bestFit="1" customWidth="1"/>
    <col min="14857" max="14857" width="15" style="49" customWidth="1"/>
    <col min="14858" max="15104" width="11.453125" style="49"/>
    <col min="15105" max="15105" width="35.7265625" style="49" bestFit="1" customWidth="1"/>
    <col min="15106" max="15106" width="12.7265625" style="49" customWidth="1"/>
    <col min="15107" max="15107" width="13.81640625" style="49" bestFit="1" customWidth="1"/>
    <col min="15108" max="15108" width="10.7265625" style="49" bestFit="1" customWidth="1"/>
    <col min="15109" max="15109" width="12.26953125" style="49" bestFit="1" customWidth="1"/>
    <col min="15110" max="15112" width="9.7265625" style="49" bestFit="1" customWidth="1"/>
    <col min="15113" max="15113" width="15" style="49" customWidth="1"/>
    <col min="15114" max="15360" width="11.453125" style="49"/>
    <col min="15361" max="15361" width="35.7265625" style="49" bestFit="1" customWidth="1"/>
    <col min="15362" max="15362" width="12.7265625" style="49" customWidth="1"/>
    <col min="15363" max="15363" width="13.81640625" style="49" bestFit="1" customWidth="1"/>
    <col min="15364" max="15364" width="10.7265625" style="49" bestFit="1" customWidth="1"/>
    <col min="15365" max="15365" width="12.26953125" style="49" bestFit="1" customWidth="1"/>
    <col min="15366" max="15368" width="9.7265625" style="49" bestFit="1" customWidth="1"/>
    <col min="15369" max="15369" width="15" style="49" customWidth="1"/>
    <col min="15370" max="15616" width="11.453125" style="49"/>
    <col min="15617" max="15617" width="35.7265625" style="49" bestFit="1" customWidth="1"/>
    <col min="15618" max="15618" width="12.7265625" style="49" customWidth="1"/>
    <col min="15619" max="15619" width="13.81640625" style="49" bestFit="1" customWidth="1"/>
    <col min="15620" max="15620" width="10.7265625" style="49" bestFit="1" customWidth="1"/>
    <col min="15621" max="15621" width="12.26953125" style="49" bestFit="1" customWidth="1"/>
    <col min="15622" max="15624" width="9.7265625" style="49" bestFit="1" customWidth="1"/>
    <col min="15625" max="15625" width="15" style="49" customWidth="1"/>
    <col min="15626" max="15872" width="11.453125" style="49"/>
    <col min="15873" max="15873" width="35.7265625" style="49" bestFit="1" customWidth="1"/>
    <col min="15874" max="15874" width="12.7265625" style="49" customWidth="1"/>
    <col min="15875" max="15875" width="13.81640625" style="49" bestFit="1" customWidth="1"/>
    <col min="15876" max="15876" width="10.7265625" style="49" bestFit="1" customWidth="1"/>
    <col min="15877" max="15877" width="12.26953125" style="49" bestFit="1" customWidth="1"/>
    <col min="15878" max="15880" width="9.7265625" style="49" bestFit="1" customWidth="1"/>
    <col min="15881" max="15881" width="15" style="49" customWidth="1"/>
    <col min="15882" max="16128" width="11.453125" style="49"/>
    <col min="16129" max="16129" width="35.7265625" style="49" bestFit="1" customWidth="1"/>
    <col min="16130" max="16130" width="12.7265625" style="49" customWidth="1"/>
    <col min="16131" max="16131" width="13.81640625" style="49" bestFit="1" customWidth="1"/>
    <col min="16132" max="16132" width="10.7265625" style="49" bestFit="1" customWidth="1"/>
    <col min="16133" max="16133" width="12.26953125" style="49" bestFit="1" customWidth="1"/>
    <col min="16134" max="16136" width="9.7265625" style="49" bestFit="1" customWidth="1"/>
    <col min="16137" max="16137" width="15" style="49" customWidth="1"/>
    <col min="16138" max="16384" width="11.453125" style="49"/>
  </cols>
  <sheetData>
    <row r="1" spans="1:9" x14ac:dyDescent="0.35">
      <c r="A1" s="48" t="s">
        <v>137</v>
      </c>
      <c r="B1" s="48"/>
      <c r="C1" s="48"/>
      <c r="D1" s="48"/>
      <c r="E1" s="48"/>
      <c r="F1" s="48"/>
      <c r="G1" s="48"/>
      <c r="H1" s="48"/>
      <c r="I1" s="48"/>
    </row>
    <row r="2" spans="1:9" x14ac:dyDescent="0.35">
      <c r="A2" s="48" t="s">
        <v>138</v>
      </c>
      <c r="B2" s="48"/>
      <c r="C2" s="48"/>
      <c r="D2" s="48"/>
      <c r="E2" s="48"/>
      <c r="F2" s="48"/>
      <c r="G2" s="48"/>
      <c r="H2" s="48"/>
      <c r="I2" s="48"/>
    </row>
    <row r="3" spans="1:9" x14ac:dyDescent="0.35">
      <c r="A3" s="50" t="s">
        <v>91</v>
      </c>
      <c r="B3" s="51" t="s">
        <v>139</v>
      </c>
      <c r="C3" s="51" t="s">
        <v>140</v>
      </c>
      <c r="D3" s="51">
        <v>1</v>
      </c>
      <c r="E3" s="51">
        <v>2</v>
      </c>
      <c r="F3" s="51">
        <v>3</v>
      </c>
      <c r="G3" s="51">
        <v>4</v>
      </c>
      <c r="H3" s="51">
        <v>5</v>
      </c>
      <c r="I3" s="51" t="s">
        <v>141</v>
      </c>
    </row>
    <row r="4" spans="1:9" x14ac:dyDescent="0.35">
      <c r="A4" s="52" t="s">
        <v>142</v>
      </c>
      <c r="B4" s="53">
        <f>[1]Inversion!C3</f>
        <v>16146</v>
      </c>
      <c r="C4" s="54">
        <v>0.05</v>
      </c>
      <c r="D4" s="53">
        <f>$B$4*0.05</f>
        <v>807.30000000000007</v>
      </c>
      <c r="E4" s="53">
        <f>$B$4*0.05</f>
        <v>807.30000000000007</v>
      </c>
      <c r="F4" s="53">
        <f>$B$4*0.05</f>
        <v>807.30000000000007</v>
      </c>
      <c r="G4" s="53">
        <f>$B$4*0.05</f>
        <v>807.30000000000007</v>
      </c>
      <c r="H4" s="53">
        <f>$B$4*0.05</f>
        <v>807.30000000000007</v>
      </c>
      <c r="I4" s="53">
        <f>B4-(D4+E4+F4+G4+H4)</f>
        <v>12109.5</v>
      </c>
    </row>
    <row r="5" spans="1:9" x14ac:dyDescent="0.35">
      <c r="A5" s="55" t="s">
        <v>143</v>
      </c>
      <c r="B5" s="53">
        <f>[1]Inversion!C4</f>
        <v>31050</v>
      </c>
      <c r="C5" s="54">
        <v>0.1</v>
      </c>
      <c r="D5" s="53">
        <f>$B$5*$C$5</f>
        <v>3105</v>
      </c>
      <c r="E5" s="53">
        <f t="shared" ref="E5:H11" si="0">D5</f>
        <v>3105</v>
      </c>
      <c r="F5" s="53">
        <f t="shared" si="0"/>
        <v>3105</v>
      </c>
      <c r="G5" s="53">
        <f t="shared" si="0"/>
        <v>3105</v>
      </c>
      <c r="H5" s="53">
        <f t="shared" si="0"/>
        <v>3105</v>
      </c>
      <c r="I5" s="53">
        <f>B5-(D5+E5+F5+G5+H5)</f>
        <v>15525</v>
      </c>
    </row>
    <row r="6" spans="1:9" x14ac:dyDescent="0.35">
      <c r="A6" s="55" t="s">
        <v>144</v>
      </c>
      <c r="B6" s="53">
        <f>[1]Inversion!C5</f>
        <v>20000</v>
      </c>
      <c r="C6" s="54">
        <v>0.2</v>
      </c>
      <c r="D6" s="53">
        <f t="shared" ref="D6:D11" si="1">B6*C6</f>
        <v>4000</v>
      </c>
      <c r="E6" s="53">
        <f t="shared" si="0"/>
        <v>4000</v>
      </c>
      <c r="F6" s="53">
        <f t="shared" si="0"/>
        <v>4000</v>
      </c>
      <c r="G6" s="53">
        <f t="shared" si="0"/>
        <v>4000</v>
      </c>
      <c r="H6" s="53">
        <f t="shared" si="0"/>
        <v>4000</v>
      </c>
      <c r="I6" s="53">
        <v>0</v>
      </c>
    </row>
    <row r="7" spans="1:9" x14ac:dyDescent="0.35">
      <c r="A7" s="52" t="s">
        <v>145</v>
      </c>
      <c r="B7" s="53">
        <f>[1]Inversion!C6</f>
        <v>3200</v>
      </c>
      <c r="C7" s="54">
        <v>0.1</v>
      </c>
      <c r="D7" s="53">
        <f t="shared" si="1"/>
        <v>320</v>
      </c>
      <c r="E7" s="53">
        <f t="shared" si="0"/>
        <v>320</v>
      </c>
      <c r="F7" s="53">
        <f t="shared" si="0"/>
        <v>320</v>
      </c>
      <c r="G7" s="53">
        <f t="shared" si="0"/>
        <v>320</v>
      </c>
      <c r="H7" s="53">
        <f t="shared" si="0"/>
        <v>320</v>
      </c>
      <c r="I7" s="53">
        <f>B7-(D7+E7+F7+G7+H7)</f>
        <v>1600</v>
      </c>
    </row>
    <row r="8" spans="1:9" x14ac:dyDescent="0.35">
      <c r="A8" s="52" t="s">
        <v>146</v>
      </c>
      <c r="B8" s="53">
        <f>[1]Inversion!C7</f>
        <v>320</v>
      </c>
      <c r="C8" s="54">
        <v>0.1</v>
      </c>
      <c r="D8" s="53">
        <f>B8*C8</f>
        <v>32</v>
      </c>
      <c r="E8" s="53">
        <f t="shared" si="0"/>
        <v>32</v>
      </c>
      <c r="F8" s="53">
        <f t="shared" si="0"/>
        <v>32</v>
      </c>
      <c r="G8" s="53">
        <f t="shared" si="0"/>
        <v>32</v>
      </c>
      <c r="H8" s="53">
        <f t="shared" si="0"/>
        <v>32</v>
      </c>
      <c r="I8" s="53">
        <f>B8-D8-E8-F8-G8-H8</f>
        <v>160</v>
      </c>
    </row>
    <row r="9" spans="1:9" x14ac:dyDescent="0.35">
      <c r="A9" s="52" t="s">
        <v>147</v>
      </c>
      <c r="B9" s="53">
        <f>[1]Inversion!C8</f>
        <v>1140</v>
      </c>
      <c r="C9" s="54">
        <v>0.1</v>
      </c>
      <c r="D9" s="53">
        <f t="shared" si="1"/>
        <v>114</v>
      </c>
      <c r="E9" s="53">
        <f t="shared" si="0"/>
        <v>114</v>
      </c>
      <c r="F9" s="53">
        <f t="shared" si="0"/>
        <v>114</v>
      </c>
      <c r="G9" s="53">
        <f t="shared" si="0"/>
        <v>114</v>
      </c>
      <c r="H9" s="53">
        <f t="shared" si="0"/>
        <v>114</v>
      </c>
      <c r="I9" s="53">
        <f>B9-D9-E9-F9-G9-H9</f>
        <v>570</v>
      </c>
    </row>
    <row r="10" spans="1:9" x14ac:dyDescent="0.35">
      <c r="A10" s="55" t="s">
        <v>148</v>
      </c>
      <c r="B10" s="53">
        <f>[1]Inversion!C9</f>
        <v>650</v>
      </c>
      <c r="C10" s="54">
        <v>0.1</v>
      </c>
      <c r="D10" s="53">
        <f t="shared" si="1"/>
        <v>65</v>
      </c>
      <c r="E10" s="53">
        <f t="shared" si="0"/>
        <v>65</v>
      </c>
      <c r="F10" s="53">
        <f t="shared" si="0"/>
        <v>65</v>
      </c>
      <c r="G10" s="53">
        <f t="shared" si="0"/>
        <v>65</v>
      </c>
      <c r="H10" s="53">
        <f t="shared" si="0"/>
        <v>65</v>
      </c>
      <c r="I10" s="53">
        <f>B10-SUM(D10:H10)</f>
        <v>325</v>
      </c>
    </row>
    <row r="11" spans="1:9" x14ac:dyDescent="0.35">
      <c r="A11" s="55" t="s">
        <v>149</v>
      </c>
      <c r="B11" s="53">
        <f>[1]Inversion!C10</f>
        <v>40</v>
      </c>
      <c r="C11" s="54">
        <v>0.2</v>
      </c>
      <c r="D11" s="53">
        <f t="shared" si="1"/>
        <v>8</v>
      </c>
      <c r="E11" s="53">
        <f t="shared" si="0"/>
        <v>8</v>
      </c>
      <c r="F11" s="53">
        <f t="shared" si="0"/>
        <v>8</v>
      </c>
      <c r="G11" s="53">
        <f t="shared" si="0"/>
        <v>8</v>
      </c>
      <c r="H11" s="53">
        <f t="shared" si="0"/>
        <v>8</v>
      </c>
      <c r="I11" s="56">
        <v>0</v>
      </c>
    </row>
    <row r="12" spans="1:9" x14ac:dyDescent="0.35">
      <c r="A12" s="55" t="s">
        <v>150</v>
      </c>
      <c r="B12" s="53">
        <f>[1]Inversion!C11</f>
        <v>50821.640833333331</v>
      </c>
      <c r="C12" s="57"/>
      <c r="D12" s="53">
        <f t="shared" ref="D12:I12" si="2">SUM(D4:D11)</f>
        <v>8451.2999999999993</v>
      </c>
      <c r="E12" s="53">
        <f t="shared" si="2"/>
        <v>8451.2999999999993</v>
      </c>
      <c r="F12" s="53">
        <f t="shared" si="2"/>
        <v>8451.2999999999993</v>
      </c>
      <c r="G12" s="53">
        <f t="shared" si="2"/>
        <v>8451.2999999999993</v>
      </c>
      <c r="H12" s="53">
        <f t="shared" si="2"/>
        <v>8451.2999999999993</v>
      </c>
      <c r="I12" s="53">
        <f t="shared" si="2"/>
        <v>30289.5</v>
      </c>
    </row>
    <row r="13" spans="1:9" x14ac:dyDescent="0.35">
      <c r="A13" s="48" t="s">
        <v>151</v>
      </c>
      <c r="B13" s="48"/>
      <c r="C13" s="48"/>
      <c r="D13" s="48"/>
      <c r="E13" s="48"/>
      <c r="F13" s="48"/>
      <c r="G13" s="48"/>
      <c r="H13" s="48"/>
      <c r="I13" s="48"/>
    </row>
    <row r="14" spans="1:9" x14ac:dyDescent="0.35">
      <c r="A14" s="48" t="s">
        <v>138</v>
      </c>
      <c r="B14" s="48"/>
      <c r="C14" s="48"/>
      <c r="D14" s="48"/>
      <c r="E14" s="48"/>
      <c r="F14" s="48"/>
      <c r="G14" s="48"/>
      <c r="H14" s="48"/>
      <c r="I14" s="48"/>
    </row>
    <row r="15" spans="1:9" x14ac:dyDescent="0.35">
      <c r="A15" s="50" t="s">
        <v>91</v>
      </c>
      <c r="B15" s="58" t="s">
        <v>139</v>
      </c>
      <c r="C15" s="58" t="s">
        <v>140</v>
      </c>
      <c r="D15" s="58" t="s">
        <v>152</v>
      </c>
      <c r="E15" s="58" t="s">
        <v>153</v>
      </c>
      <c r="F15" s="58" t="s">
        <v>154</v>
      </c>
      <c r="G15" s="58" t="s">
        <v>155</v>
      </c>
      <c r="H15" s="58" t="s">
        <v>156</v>
      </c>
      <c r="I15" s="58" t="s">
        <v>74</v>
      </c>
    </row>
    <row r="16" spans="1:9" x14ac:dyDescent="0.35">
      <c r="A16" s="59" t="str">
        <f>[1]Inversion!B18</f>
        <v xml:space="preserve">Activos Diferidos  </v>
      </c>
      <c r="B16" s="60">
        <f>[1]Inversion!C18</f>
        <v>2100</v>
      </c>
      <c r="C16" s="61">
        <v>0.2</v>
      </c>
      <c r="D16" s="62">
        <f>B16/5</f>
        <v>420</v>
      </c>
      <c r="E16" s="62">
        <f>D16</f>
        <v>420</v>
      </c>
      <c r="F16" s="62">
        <f>E16</f>
        <v>420</v>
      </c>
      <c r="G16" s="62">
        <f>F16</f>
        <v>420</v>
      </c>
      <c r="H16" s="62">
        <f>G16</f>
        <v>420</v>
      </c>
      <c r="I16" s="63">
        <v>0</v>
      </c>
    </row>
    <row r="17" spans="1:9" x14ac:dyDescent="0.35">
      <c r="A17" s="55" t="s">
        <v>150</v>
      </c>
      <c r="B17" s="64"/>
      <c r="C17" s="64"/>
      <c r="D17" s="65">
        <f t="shared" ref="D17:I17" si="3">SUM(D16:D16)</f>
        <v>420</v>
      </c>
      <c r="E17" s="65">
        <f t="shared" si="3"/>
        <v>420</v>
      </c>
      <c r="F17" s="65">
        <f t="shared" si="3"/>
        <v>420</v>
      </c>
      <c r="G17" s="65">
        <f t="shared" si="3"/>
        <v>420</v>
      </c>
      <c r="H17" s="65">
        <f t="shared" si="3"/>
        <v>420</v>
      </c>
      <c r="I17" s="65">
        <f t="shared" si="3"/>
        <v>0</v>
      </c>
    </row>
    <row r="20" spans="1:9" x14ac:dyDescent="0.35">
      <c r="C20" s="66"/>
    </row>
  </sheetData>
  <mergeCells count="4">
    <mergeCell ref="A1:I1"/>
    <mergeCell ref="A2:I2"/>
    <mergeCell ref="A13:I13"/>
    <mergeCell ref="A14:I1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BFE39-1CE9-4F08-B9CE-205AB9CA54F9}">
  <dimension ref="A1:L278"/>
  <sheetViews>
    <sheetView tabSelected="1" workbookViewId="0">
      <selection activeCell="H30" sqref="H30"/>
    </sheetView>
  </sheetViews>
  <sheetFormatPr baseColWidth="10" defaultColWidth="12.6328125" defaultRowHeight="14.5" x14ac:dyDescent="0.35"/>
  <cols>
    <col min="1" max="1" width="12.6328125" style="67"/>
    <col min="2" max="2" width="18.6328125" style="67" customWidth="1"/>
    <col min="3" max="3" width="8.6328125" style="67" customWidth="1"/>
    <col min="4" max="4" width="12.6328125" style="67"/>
    <col min="5" max="5" width="21.81640625" style="67" customWidth="1"/>
    <col min="6" max="6" width="17.7265625" style="67" bestFit="1" customWidth="1"/>
    <col min="7" max="7" width="7.6328125" style="67" customWidth="1"/>
    <col min="8" max="8" width="22" style="96" bestFit="1" customWidth="1"/>
    <col min="9" max="9" width="9" style="96" customWidth="1"/>
    <col min="10" max="10" width="13.7265625" style="96" bestFit="1" customWidth="1"/>
    <col min="11" max="11" width="12.6328125" style="96"/>
    <col min="12" max="12" width="14.26953125" style="96" customWidth="1"/>
    <col min="13" max="16" width="12.6328125" style="67"/>
    <col min="17" max="17" width="17.26953125" style="67" customWidth="1"/>
    <col min="18" max="16384" width="12.6328125" style="67"/>
  </cols>
  <sheetData>
    <row r="1" spans="1:12" ht="32.25" customHeight="1" x14ac:dyDescent="0.35">
      <c r="C1" s="68"/>
      <c r="D1" s="69" t="s">
        <v>157</v>
      </c>
      <c r="E1" s="69"/>
      <c r="F1" s="69"/>
      <c r="G1" s="68"/>
      <c r="H1" s="70" t="s">
        <v>158</v>
      </c>
      <c r="I1" s="70"/>
      <c r="J1" s="70"/>
      <c r="K1" s="70"/>
      <c r="L1" s="70"/>
    </row>
    <row r="2" spans="1:12" s="71" customFormat="1" ht="27" customHeight="1" x14ac:dyDescent="0.35">
      <c r="D2" s="72" t="s">
        <v>159</v>
      </c>
      <c r="E2" s="73"/>
      <c r="F2" s="74"/>
      <c r="H2" s="75" t="s">
        <v>160</v>
      </c>
      <c r="I2" s="75" t="s">
        <v>139</v>
      </c>
      <c r="J2" s="76" t="s">
        <v>161</v>
      </c>
      <c r="K2" s="75" t="s">
        <v>162</v>
      </c>
      <c r="L2" s="75" t="s">
        <v>163</v>
      </c>
    </row>
    <row r="3" spans="1:12" ht="15.75" customHeight="1" x14ac:dyDescent="0.35">
      <c r="D3" s="105" t="s">
        <v>164</v>
      </c>
      <c r="E3" s="105" t="s">
        <v>165</v>
      </c>
      <c r="F3" s="106" t="s">
        <v>166</v>
      </c>
      <c r="H3" s="77" t="s">
        <v>167</v>
      </c>
      <c r="I3" s="78"/>
      <c r="J3" s="5">
        <v>50</v>
      </c>
      <c r="K3" s="78"/>
      <c r="L3" s="78"/>
    </row>
    <row r="4" spans="1:12" ht="15.75" customHeight="1" x14ac:dyDescent="0.35">
      <c r="A4" s="79" t="s">
        <v>168</v>
      </c>
      <c r="B4" s="79"/>
      <c r="D4" s="80" t="s">
        <v>169</v>
      </c>
      <c r="E4" s="77" t="s">
        <v>170</v>
      </c>
      <c r="F4" s="5">
        <v>75</v>
      </c>
      <c r="H4" s="77" t="s">
        <v>170</v>
      </c>
      <c r="I4" s="78" t="s">
        <v>181</v>
      </c>
      <c r="J4" s="5">
        <v>10</v>
      </c>
      <c r="K4" s="78" t="s">
        <v>182</v>
      </c>
      <c r="L4" s="78" t="s">
        <v>183</v>
      </c>
    </row>
    <row r="5" spans="1:12" ht="15.75" customHeight="1" x14ac:dyDescent="0.35">
      <c r="A5" s="81"/>
      <c r="B5" s="81"/>
      <c r="D5" s="80"/>
      <c r="E5" s="77"/>
      <c r="F5" s="5"/>
      <c r="H5" s="77" t="s">
        <v>171</v>
      </c>
      <c r="I5" s="78"/>
      <c r="J5" s="5">
        <v>5</v>
      </c>
      <c r="K5" s="78"/>
      <c r="L5" s="78"/>
    </row>
    <row r="6" spans="1:12" ht="15.75" customHeight="1" x14ac:dyDescent="0.35">
      <c r="A6" s="82" t="s">
        <v>172</v>
      </c>
      <c r="B6" s="83"/>
      <c r="D6" s="80"/>
      <c r="E6" s="77"/>
      <c r="F6" s="5"/>
      <c r="H6" s="77" t="s">
        <v>173</v>
      </c>
      <c r="I6" s="78"/>
      <c r="J6" s="5">
        <v>10</v>
      </c>
      <c r="K6" s="78"/>
      <c r="L6" s="78"/>
    </row>
    <row r="7" spans="1:12" ht="15.75" customHeight="1" x14ac:dyDescent="0.35">
      <c r="A7" s="82" t="s">
        <v>174</v>
      </c>
      <c r="B7" s="83"/>
      <c r="D7" s="80"/>
      <c r="E7" s="77"/>
      <c r="F7" s="5"/>
      <c r="H7" s="77" t="s">
        <v>175</v>
      </c>
      <c r="I7" s="78"/>
      <c r="J7" s="5">
        <v>3</v>
      </c>
      <c r="K7" s="78"/>
      <c r="L7" s="78"/>
    </row>
    <row r="8" spans="1:12" ht="15.75" customHeight="1" x14ac:dyDescent="0.35">
      <c r="A8" s="82" t="s">
        <v>176</v>
      </c>
      <c r="B8" s="83"/>
      <c r="D8" s="80"/>
      <c r="E8" s="77"/>
      <c r="F8" s="5"/>
      <c r="H8" s="5"/>
      <c r="I8" s="78"/>
      <c r="J8" s="5"/>
      <c r="K8" s="78"/>
      <c r="L8" s="78"/>
    </row>
    <row r="9" spans="1:12" ht="15.75" customHeight="1" x14ac:dyDescent="0.35">
      <c r="D9" s="80"/>
      <c r="E9" s="77"/>
      <c r="F9" s="5"/>
      <c r="H9" s="5"/>
      <c r="I9" s="78"/>
      <c r="J9" s="5"/>
      <c r="K9" s="78"/>
      <c r="L9" s="78"/>
    </row>
    <row r="10" spans="1:12" ht="15.75" customHeight="1" x14ac:dyDescent="0.35">
      <c r="A10" s="84" t="s">
        <v>177</v>
      </c>
      <c r="B10" s="85"/>
      <c r="D10" s="80"/>
      <c r="E10" s="77"/>
      <c r="F10" s="5"/>
      <c r="H10" s="5"/>
      <c r="I10" s="78"/>
      <c r="J10" s="5"/>
      <c r="K10" s="78"/>
      <c r="L10" s="78"/>
    </row>
    <row r="11" spans="1:12" ht="15.75" customHeight="1" x14ac:dyDescent="0.35">
      <c r="A11" s="86" t="s">
        <v>178</v>
      </c>
      <c r="B11" s="87"/>
      <c r="D11" s="80"/>
      <c r="E11" s="77"/>
      <c r="F11" s="5"/>
      <c r="H11" s="5"/>
      <c r="I11" s="78"/>
      <c r="J11" s="5"/>
      <c r="K11" s="78"/>
      <c r="L11" s="78"/>
    </row>
    <row r="12" spans="1:12" ht="15.75" customHeight="1" x14ac:dyDescent="0.35">
      <c r="A12" s="88"/>
      <c r="B12" s="89"/>
      <c r="D12" s="80"/>
      <c r="E12" s="5"/>
      <c r="F12" s="5"/>
      <c r="H12" s="5"/>
      <c r="I12" s="78"/>
      <c r="J12" s="5"/>
      <c r="K12" s="78"/>
      <c r="L12" s="78"/>
    </row>
    <row r="13" spans="1:12" ht="15.75" customHeight="1" x14ac:dyDescent="0.35">
      <c r="A13" s="90"/>
      <c r="B13" s="91"/>
      <c r="D13" s="80"/>
      <c r="E13" s="5"/>
      <c r="F13" s="5"/>
      <c r="H13" s="5"/>
      <c r="I13" s="78"/>
      <c r="J13" s="5"/>
      <c r="K13" s="78"/>
      <c r="L13" s="78"/>
    </row>
    <row r="14" spans="1:12" ht="15.75" customHeight="1" x14ac:dyDescent="0.35">
      <c r="D14" s="80"/>
      <c r="E14" s="5"/>
      <c r="F14" s="5"/>
      <c r="H14" s="5"/>
      <c r="I14" s="78"/>
      <c r="J14" s="5"/>
      <c r="K14" s="78"/>
      <c r="L14" s="78"/>
    </row>
    <row r="15" spans="1:12" ht="15.75" customHeight="1" x14ac:dyDescent="0.35">
      <c r="A15" s="84" t="s">
        <v>179</v>
      </c>
      <c r="B15" s="85"/>
      <c r="D15" s="80"/>
      <c r="E15" s="5"/>
      <c r="F15" s="5"/>
      <c r="H15" s="5"/>
      <c r="I15" s="78"/>
      <c r="J15" s="5"/>
      <c r="K15" s="78"/>
      <c r="L15" s="78"/>
    </row>
    <row r="16" spans="1:12" ht="15.75" customHeight="1" x14ac:dyDescent="0.35">
      <c r="A16" s="92" t="s">
        <v>180</v>
      </c>
      <c r="B16" s="93"/>
      <c r="D16" s="80"/>
      <c r="E16" s="5"/>
      <c r="F16" s="5"/>
      <c r="H16" s="5"/>
      <c r="I16" s="78"/>
      <c r="J16" s="5"/>
      <c r="K16" s="78"/>
      <c r="L16" s="78"/>
    </row>
    <row r="17" spans="1:9" ht="15.75" customHeight="1" x14ac:dyDescent="0.35">
      <c r="A17" s="94"/>
      <c r="B17" s="95"/>
      <c r="D17" s="80"/>
      <c r="E17" s="5"/>
      <c r="F17" s="5"/>
    </row>
    <row r="18" spans="1:9" ht="15.75" customHeight="1" x14ac:dyDescent="0.35">
      <c r="A18" s="97"/>
      <c r="B18" s="98"/>
      <c r="D18" s="80"/>
      <c r="E18" s="5"/>
      <c r="F18" s="5"/>
    </row>
    <row r="19" spans="1:9" ht="15.75" customHeight="1" x14ac:dyDescent="0.35">
      <c r="D19" s="80"/>
      <c r="E19" s="5"/>
      <c r="F19" s="5"/>
    </row>
    <row r="20" spans="1:9" ht="15.75" customHeight="1" x14ac:dyDescent="0.35">
      <c r="D20" s="80"/>
      <c r="E20" s="5"/>
      <c r="F20" s="5"/>
    </row>
    <row r="21" spans="1:9" ht="15.75" customHeight="1" x14ac:dyDescent="0.35">
      <c r="D21" s="80"/>
      <c r="E21" s="5"/>
      <c r="F21" s="5"/>
      <c r="H21" s="67"/>
      <c r="I21" s="67"/>
    </row>
    <row r="22" spans="1:9" ht="15.75" customHeight="1" x14ac:dyDescent="0.35">
      <c r="D22" s="80"/>
      <c r="E22" s="5"/>
      <c r="F22" s="5"/>
      <c r="H22" s="67"/>
      <c r="I22" s="67"/>
    </row>
    <row r="23" spans="1:9" ht="15.75" customHeight="1" x14ac:dyDescent="0.35">
      <c r="D23" s="80"/>
      <c r="E23" s="5"/>
      <c r="F23" s="5"/>
      <c r="H23" s="67"/>
      <c r="I23" s="67"/>
    </row>
    <row r="24" spans="1:9" ht="15.75" customHeight="1" x14ac:dyDescent="0.35">
      <c r="D24" s="80"/>
      <c r="E24" s="5"/>
      <c r="F24" s="5"/>
      <c r="H24" s="67"/>
      <c r="I24" s="67"/>
    </row>
    <row r="25" spans="1:9" ht="15.75" customHeight="1" x14ac:dyDescent="0.35">
      <c r="D25" s="80"/>
      <c r="E25" s="5"/>
      <c r="F25" s="5"/>
      <c r="H25" s="67"/>
      <c r="I25" s="67"/>
    </row>
    <row r="26" spans="1:9" ht="15.75" customHeight="1" x14ac:dyDescent="0.35">
      <c r="D26" s="80"/>
      <c r="E26" s="5"/>
      <c r="F26" s="5"/>
      <c r="H26" s="67"/>
      <c r="I26" s="67"/>
    </row>
    <row r="27" spans="1:9" ht="15.75" customHeight="1" x14ac:dyDescent="0.35">
      <c r="D27" s="80"/>
      <c r="E27" s="5"/>
      <c r="F27" s="5"/>
      <c r="H27" s="67"/>
      <c r="I27" s="67"/>
    </row>
    <row r="28" spans="1:9" ht="15.75" customHeight="1" x14ac:dyDescent="0.35">
      <c r="D28" s="80"/>
      <c r="E28" s="5"/>
      <c r="F28" s="5"/>
      <c r="H28" s="67"/>
      <c r="I28" s="67"/>
    </row>
    <row r="29" spans="1:9" ht="15.75" customHeight="1" x14ac:dyDescent="0.35">
      <c r="D29" s="80"/>
      <c r="E29" s="5"/>
      <c r="F29" s="5"/>
      <c r="H29" s="67"/>
      <c r="I29" s="67"/>
    </row>
    <row r="30" spans="1:9" ht="15.75" customHeight="1" x14ac:dyDescent="0.35">
      <c r="D30" s="80"/>
      <c r="E30" s="5"/>
      <c r="F30" s="5"/>
      <c r="H30" s="67"/>
      <c r="I30" s="67"/>
    </row>
    <row r="31" spans="1:9" ht="15.75" customHeight="1" x14ac:dyDescent="0.35">
      <c r="D31" s="80"/>
      <c r="E31" s="5"/>
      <c r="F31" s="5"/>
      <c r="H31" s="67"/>
      <c r="I31" s="67"/>
    </row>
    <row r="32" spans="1:9" ht="15.75" customHeight="1" x14ac:dyDescent="0.35">
      <c r="D32" s="80"/>
      <c r="E32" s="5"/>
      <c r="F32" s="5"/>
      <c r="H32" s="67"/>
      <c r="I32" s="67"/>
    </row>
    <row r="33" spans="4:9" ht="15.75" customHeight="1" x14ac:dyDescent="0.35">
      <c r="D33" s="99"/>
      <c r="E33" s="100"/>
      <c r="F33" s="100"/>
      <c r="H33" s="67"/>
      <c r="I33" s="67"/>
    </row>
    <row r="34" spans="4:9" ht="15.75" customHeight="1" x14ac:dyDescent="0.35">
      <c r="D34" s="101"/>
      <c r="E34" s="102"/>
      <c r="F34" s="102"/>
      <c r="H34" s="67"/>
      <c r="I34" s="67"/>
    </row>
    <row r="35" spans="4:9" ht="15.75" customHeight="1" x14ac:dyDescent="0.35">
      <c r="D35" s="101"/>
      <c r="E35" s="102"/>
      <c r="F35" s="102"/>
      <c r="H35" s="67"/>
      <c r="I35" s="67"/>
    </row>
    <row r="36" spans="4:9" ht="15.75" customHeight="1" x14ac:dyDescent="0.35">
      <c r="D36" s="101"/>
      <c r="E36" s="102"/>
      <c r="F36" s="102"/>
      <c r="H36" s="67"/>
      <c r="I36" s="67"/>
    </row>
    <row r="37" spans="4:9" ht="15.75" customHeight="1" x14ac:dyDescent="0.35">
      <c r="D37" s="101"/>
      <c r="E37" s="102"/>
      <c r="F37" s="102"/>
      <c r="H37" s="67"/>
      <c r="I37" s="67"/>
    </row>
    <row r="38" spans="4:9" ht="15.75" customHeight="1" x14ac:dyDescent="0.35">
      <c r="D38" s="101"/>
      <c r="E38" s="102"/>
      <c r="F38" s="102"/>
      <c r="H38" s="67"/>
      <c r="I38" s="67"/>
    </row>
    <row r="39" spans="4:9" ht="15.75" customHeight="1" x14ac:dyDescent="0.35">
      <c r="D39" s="101"/>
      <c r="E39" s="102"/>
      <c r="F39" s="102"/>
      <c r="H39" s="67"/>
      <c r="I39" s="67"/>
    </row>
    <row r="40" spans="4:9" ht="15.75" customHeight="1" x14ac:dyDescent="0.35">
      <c r="D40" s="101"/>
      <c r="E40" s="102"/>
      <c r="F40" s="102"/>
      <c r="H40" s="67"/>
      <c r="I40" s="67"/>
    </row>
    <row r="41" spans="4:9" ht="15.75" customHeight="1" x14ac:dyDescent="0.35">
      <c r="D41" s="101"/>
      <c r="E41" s="102"/>
      <c r="F41" s="102"/>
      <c r="H41" s="67"/>
      <c r="I41" s="67"/>
    </row>
    <row r="42" spans="4:9" ht="15.75" customHeight="1" x14ac:dyDescent="0.35">
      <c r="D42" s="101"/>
      <c r="E42" s="102"/>
      <c r="F42" s="102"/>
      <c r="H42" s="67"/>
      <c r="I42" s="67"/>
    </row>
    <row r="43" spans="4:9" ht="15.75" customHeight="1" x14ac:dyDescent="0.35">
      <c r="D43" s="101"/>
      <c r="E43" s="102"/>
      <c r="F43" s="102"/>
      <c r="H43" s="67"/>
      <c r="I43" s="67"/>
    </row>
    <row r="44" spans="4:9" ht="15.75" customHeight="1" x14ac:dyDescent="0.35">
      <c r="D44" s="101"/>
      <c r="E44" s="102"/>
      <c r="F44" s="102"/>
      <c r="H44" s="67"/>
      <c r="I44" s="67"/>
    </row>
    <row r="45" spans="4:9" ht="15.75" customHeight="1" x14ac:dyDescent="0.35">
      <c r="D45" s="101"/>
      <c r="E45" s="102"/>
      <c r="F45" s="102"/>
      <c r="H45" s="67"/>
      <c r="I45" s="67"/>
    </row>
    <row r="46" spans="4:9" ht="15.75" customHeight="1" x14ac:dyDescent="0.35">
      <c r="D46" s="101"/>
      <c r="E46" s="102"/>
      <c r="F46" s="102"/>
      <c r="H46" s="67"/>
      <c r="I46" s="67"/>
    </row>
    <row r="47" spans="4:9" ht="15.75" customHeight="1" x14ac:dyDescent="0.35">
      <c r="D47" s="101"/>
      <c r="E47" s="102"/>
      <c r="F47" s="102"/>
      <c r="H47" s="67"/>
      <c r="I47" s="67"/>
    </row>
    <row r="48" spans="4:9" ht="15.75" customHeight="1" x14ac:dyDescent="0.35">
      <c r="D48" s="101"/>
      <c r="E48" s="102"/>
      <c r="F48" s="102"/>
      <c r="H48" s="67"/>
      <c r="I48" s="67"/>
    </row>
    <row r="49" spans="4:9" ht="15.75" customHeight="1" x14ac:dyDescent="0.35">
      <c r="D49" s="101"/>
      <c r="E49" s="102"/>
      <c r="F49" s="102"/>
      <c r="H49" s="67"/>
      <c r="I49" s="67"/>
    </row>
    <row r="50" spans="4:9" ht="15.75" customHeight="1" x14ac:dyDescent="0.35">
      <c r="D50" s="101"/>
      <c r="E50" s="102"/>
      <c r="F50" s="102"/>
      <c r="H50" s="67"/>
      <c r="I50" s="67"/>
    </row>
    <row r="51" spans="4:9" ht="15.75" customHeight="1" x14ac:dyDescent="0.35">
      <c r="D51" s="101"/>
      <c r="E51" s="102"/>
      <c r="F51" s="102"/>
      <c r="H51" s="67"/>
      <c r="I51" s="67"/>
    </row>
    <row r="52" spans="4:9" ht="15.75" customHeight="1" x14ac:dyDescent="0.35">
      <c r="D52" s="101"/>
      <c r="E52" s="102"/>
      <c r="F52" s="102"/>
      <c r="H52" s="67"/>
      <c r="I52" s="67"/>
    </row>
    <row r="53" spans="4:9" ht="15.75" customHeight="1" x14ac:dyDescent="0.35">
      <c r="D53" s="101"/>
      <c r="E53" s="102"/>
      <c r="F53" s="102"/>
      <c r="H53" s="67"/>
      <c r="I53" s="67"/>
    </row>
    <row r="54" spans="4:9" ht="15.75" customHeight="1" x14ac:dyDescent="0.35">
      <c r="D54" s="101"/>
      <c r="E54" s="102"/>
      <c r="F54" s="102"/>
      <c r="H54" s="67"/>
      <c r="I54" s="67"/>
    </row>
    <row r="55" spans="4:9" ht="15.75" customHeight="1" x14ac:dyDescent="0.35">
      <c r="D55" s="101"/>
      <c r="E55" s="102"/>
      <c r="F55" s="102"/>
      <c r="H55" s="67"/>
      <c r="I55" s="67"/>
    </row>
    <row r="56" spans="4:9" ht="15.75" customHeight="1" x14ac:dyDescent="0.35">
      <c r="D56" s="101"/>
      <c r="E56" s="102"/>
      <c r="F56" s="102"/>
      <c r="H56" s="67"/>
      <c r="I56" s="67"/>
    </row>
    <row r="57" spans="4:9" ht="15.75" customHeight="1" x14ac:dyDescent="0.35">
      <c r="D57" s="101"/>
      <c r="E57" s="102"/>
      <c r="F57" s="102"/>
      <c r="H57" s="67"/>
      <c r="I57" s="67"/>
    </row>
    <row r="58" spans="4:9" ht="15.75" customHeight="1" x14ac:dyDescent="0.35">
      <c r="D58" s="101"/>
      <c r="E58" s="102"/>
      <c r="F58" s="102"/>
      <c r="H58" s="67"/>
      <c r="I58" s="67"/>
    </row>
    <row r="59" spans="4:9" ht="15.75" customHeight="1" x14ac:dyDescent="0.35">
      <c r="D59" s="101"/>
      <c r="E59" s="102"/>
      <c r="F59" s="102"/>
      <c r="H59" s="67"/>
      <c r="I59" s="67"/>
    </row>
    <row r="60" spans="4:9" ht="15.75" customHeight="1" x14ac:dyDescent="0.35">
      <c r="D60" s="101"/>
      <c r="E60" s="102"/>
      <c r="F60" s="102"/>
      <c r="H60" s="67"/>
      <c r="I60" s="67"/>
    </row>
    <row r="61" spans="4:9" ht="15.75" customHeight="1" x14ac:dyDescent="0.35">
      <c r="D61" s="101"/>
      <c r="E61" s="102"/>
      <c r="F61" s="102"/>
      <c r="H61" s="67"/>
      <c r="I61" s="67"/>
    </row>
    <row r="62" spans="4:9" ht="15.75" customHeight="1" x14ac:dyDescent="0.35">
      <c r="D62" s="101"/>
      <c r="E62" s="102"/>
      <c r="F62" s="102"/>
      <c r="H62" s="67"/>
      <c r="I62" s="67"/>
    </row>
    <row r="63" spans="4:9" ht="15.75" customHeight="1" x14ac:dyDescent="0.35">
      <c r="D63" s="101"/>
      <c r="E63" s="102"/>
      <c r="F63" s="102"/>
      <c r="H63" s="67"/>
      <c r="I63" s="67"/>
    </row>
    <row r="64" spans="4:9" ht="15.75" customHeight="1" x14ac:dyDescent="0.35">
      <c r="D64" s="101"/>
      <c r="E64" s="102"/>
      <c r="F64" s="102"/>
      <c r="H64" s="67"/>
      <c r="I64" s="67"/>
    </row>
    <row r="65" spans="4:9" ht="15.75" customHeight="1" x14ac:dyDescent="0.35">
      <c r="D65" s="101"/>
      <c r="E65" s="102"/>
      <c r="F65" s="102"/>
      <c r="H65" s="67"/>
      <c r="I65" s="67"/>
    </row>
    <row r="66" spans="4:9" ht="15.75" customHeight="1" x14ac:dyDescent="0.35">
      <c r="D66" s="101"/>
      <c r="E66" s="102"/>
      <c r="F66" s="102"/>
      <c r="H66" s="67"/>
      <c r="I66" s="67"/>
    </row>
    <row r="67" spans="4:9" ht="15.75" customHeight="1" x14ac:dyDescent="0.35">
      <c r="D67" s="101"/>
      <c r="E67" s="102"/>
      <c r="F67" s="102"/>
      <c r="H67" s="67"/>
      <c r="I67" s="67"/>
    </row>
    <row r="68" spans="4:9" ht="15.75" customHeight="1" x14ac:dyDescent="0.35">
      <c r="D68" s="101"/>
      <c r="E68" s="102"/>
      <c r="F68" s="102"/>
      <c r="H68" s="67"/>
      <c r="I68" s="67"/>
    </row>
    <row r="69" spans="4:9" ht="15.75" customHeight="1" x14ac:dyDescent="0.35">
      <c r="D69" s="101"/>
      <c r="E69" s="102"/>
      <c r="F69" s="102"/>
      <c r="H69" s="67"/>
      <c r="I69" s="67"/>
    </row>
    <row r="70" spans="4:9" ht="15.75" customHeight="1" x14ac:dyDescent="0.35">
      <c r="D70" s="101"/>
      <c r="E70" s="102"/>
      <c r="F70" s="102"/>
      <c r="H70" s="67"/>
      <c r="I70" s="67"/>
    </row>
    <row r="71" spans="4:9" ht="15.75" customHeight="1" x14ac:dyDescent="0.35">
      <c r="D71" s="101"/>
      <c r="E71" s="102"/>
      <c r="F71" s="102"/>
      <c r="H71" s="67"/>
      <c r="I71" s="67"/>
    </row>
    <row r="72" spans="4:9" ht="15.75" customHeight="1" x14ac:dyDescent="0.35">
      <c r="D72" s="101"/>
      <c r="E72" s="102"/>
      <c r="F72" s="102"/>
      <c r="H72" s="67"/>
      <c r="I72" s="67"/>
    </row>
    <row r="73" spans="4:9" ht="15.75" customHeight="1" x14ac:dyDescent="0.35">
      <c r="D73" s="101"/>
      <c r="E73" s="102"/>
      <c r="F73" s="102"/>
      <c r="H73" s="67"/>
      <c r="I73" s="67"/>
    </row>
    <row r="74" spans="4:9" ht="15.75" customHeight="1" x14ac:dyDescent="0.35">
      <c r="D74" s="101"/>
      <c r="E74" s="102"/>
      <c r="F74" s="102"/>
      <c r="H74" s="67"/>
      <c r="I74" s="67"/>
    </row>
    <row r="75" spans="4:9" ht="15.75" customHeight="1" x14ac:dyDescent="0.35">
      <c r="D75" s="101"/>
      <c r="E75" s="102"/>
      <c r="F75" s="102"/>
      <c r="H75" s="67"/>
      <c r="I75" s="67"/>
    </row>
    <row r="76" spans="4:9" ht="15.75" customHeight="1" x14ac:dyDescent="0.35">
      <c r="D76" s="101"/>
      <c r="E76" s="102"/>
      <c r="F76" s="102"/>
      <c r="H76" s="67"/>
      <c r="I76" s="67"/>
    </row>
    <row r="77" spans="4:9" ht="15.75" customHeight="1" x14ac:dyDescent="0.35">
      <c r="D77" s="101"/>
      <c r="E77" s="102"/>
      <c r="F77" s="102"/>
      <c r="H77" s="67"/>
      <c r="I77" s="67"/>
    </row>
    <row r="78" spans="4:9" ht="15.75" customHeight="1" x14ac:dyDescent="0.35">
      <c r="D78" s="101"/>
      <c r="E78" s="102"/>
      <c r="F78" s="102"/>
      <c r="H78" s="67"/>
      <c r="I78" s="67"/>
    </row>
    <row r="79" spans="4:9" ht="15.75" customHeight="1" x14ac:dyDescent="0.35">
      <c r="D79" s="101"/>
      <c r="E79" s="102"/>
      <c r="F79" s="102"/>
      <c r="H79" s="67"/>
      <c r="I79" s="67"/>
    </row>
    <row r="80" spans="4:9" ht="15.75" customHeight="1" x14ac:dyDescent="0.35">
      <c r="D80" s="101"/>
      <c r="E80" s="102"/>
      <c r="F80" s="102"/>
      <c r="H80" s="67"/>
      <c r="I80" s="67"/>
    </row>
    <row r="81" spans="4:9" ht="15.75" customHeight="1" x14ac:dyDescent="0.35">
      <c r="D81" s="101"/>
      <c r="E81" s="102"/>
      <c r="F81" s="102"/>
      <c r="H81" s="67"/>
      <c r="I81" s="67"/>
    </row>
    <row r="82" spans="4:9" ht="15.75" customHeight="1" x14ac:dyDescent="0.35">
      <c r="D82" s="101"/>
      <c r="E82" s="102"/>
      <c r="F82" s="102"/>
      <c r="H82" s="67"/>
      <c r="I82" s="67"/>
    </row>
    <row r="83" spans="4:9" ht="15.75" customHeight="1" x14ac:dyDescent="0.35">
      <c r="D83" s="101"/>
      <c r="E83" s="102"/>
      <c r="F83" s="102"/>
      <c r="H83" s="67"/>
      <c r="I83" s="67"/>
    </row>
    <row r="84" spans="4:9" ht="15.75" customHeight="1" x14ac:dyDescent="0.35">
      <c r="D84" s="101"/>
      <c r="E84" s="102"/>
      <c r="F84" s="102"/>
      <c r="H84" s="67"/>
      <c r="I84" s="67"/>
    </row>
    <row r="85" spans="4:9" ht="15.75" customHeight="1" x14ac:dyDescent="0.35">
      <c r="D85" s="101"/>
      <c r="E85" s="102"/>
      <c r="F85" s="102"/>
      <c r="H85" s="67"/>
      <c r="I85" s="67"/>
    </row>
    <row r="86" spans="4:9" ht="15.75" customHeight="1" x14ac:dyDescent="0.35">
      <c r="D86" s="101"/>
      <c r="E86" s="102"/>
      <c r="F86" s="102"/>
      <c r="H86" s="67"/>
      <c r="I86" s="67"/>
    </row>
    <row r="87" spans="4:9" ht="15.75" customHeight="1" x14ac:dyDescent="0.35">
      <c r="D87" s="101"/>
      <c r="E87" s="102"/>
      <c r="F87" s="102"/>
      <c r="H87" s="67"/>
      <c r="I87" s="67"/>
    </row>
    <row r="88" spans="4:9" ht="15.75" customHeight="1" x14ac:dyDescent="0.35">
      <c r="D88" s="101"/>
      <c r="E88" s="102"/>
      <c r="F88" s="102"/>
      <c r="H88" s="67"/>
      <c r="I88" s="67"/>
    </row>
    <row r="89" spans="4:9" ht="15.75" customHeight="1" x14ac:dyDescent="0.35">
      <c r="D89" s="101"/>
      <c r="E89" s="102"/>
      <c r="F89" s="102"/>
      <c r="H89" s="67"/>
      <c r="I89" s="67"/>
    </row>
    <row r="90" spans="4:9" ht="15.75" customHeight="1" x14ac:dyDescent="0.35">
      <c r="D90" s="101"/>
      <c r="E90" s="102"/>
      <c r="F90" s="102"/>
      <c r="H90" s="67"/>
      <c r="I90" s="67"/>
    </row>
    <row r="91" spans="4:9" ht="15.75" customHeight="1" x14ac:dyDescent="0.35">
      <c r="D91" s="101"/>
      <c r="E91" s="102"/>
      <c r="F91" s="102"/>
      <c r="H91" s="67"/>
      <c r="I91" s="67"/>
    </row>
    <row r="92" spans="4:9" ht="15.75" customHeight="1" x14ac:dyDescent="0.35">
      <c r="D92" s="101"/>
      <c r="E92" s="102"/>
      <c r="F92" s="102"/>
      <c r="H92" s="67"/>
      <c r="I92" s="67"/>
    </row>
    <row r="93" spans="4:9" ht="15.75" customHeight="1" x14ac:dyDescent="0.35">
      <c r="D93" s="101"/>
      <c r="E93" s="102"/>
      <c r="F93" s="102"/>
      <c r="H93" s="67"/>
      <c r="I93" s="67"/>
    </row>
    <row r="94" spans="4:9" ht="15.75" customHeight="1" x14ac:dyDescent="0.35">
      <c r="D94" s="101"/>
      <c r="E94" s="102"/>
      <c r="F94" s="102"/>
      <c r="H94" s="67"/>
      <c r="I94" s="67"/>
    </row>
    <row r="95" spans="4:9" ht="15.75" customHeight="1" x14ac:dyDescent="0.35">
      <c r="D95" s="101"/>
      <c r="E95" s="102"/>
      <c r="F95" s="102"/>
      <c r="H95" s="67"/>
      <c r="I95" s="67"/>
    </row>
    <row r="96" spans="4:9" ht="15.75" customHeight="1" x14ac:dyDescent="0.35">
      <c r="D96" s="101"/>
      <c r="E96" s="102"/>
      <c r="F96" s="102"/>
      <c r="H96" s="67"/>
      <c r="I96" s="67"/>
    </row>
    <row r="97" spans="4:9" ht="15.75" customHeight="1" x14ac:dyDescent="0.35">
      <c r="D97" s="101"/>
      <c r="E97" s="102"/>
      <c r="F97" s="102"/>
      <c r="H97" s="67"/>
      <c r="I97" s="67"/>
    </row>
    <row r="98" spans="4:9" ht="15.75" customHeight="1" x14ac:dyDescent="0.35">
      <c r="D98" s="101"/>
      <c r="E98" s="102"/>
      <c r="F98" s="102"/>
      <c r="H98" s="67"/>
      <c r="I98" s="67"/>
    </row>
    <row r="99" spans="4:9" ht="15.75" customHeight="1" x14ac:dyDescent="0.35">
      <c r="D99" s="101"/>
      <c r="E99" s="102"/>
      <c r="F99" s="102"/>
      <c r="H99" s="67"/>
      <c r="I99" s="67"/>
    </row>
    <row r="100" spans="4:9" ht="15.75" customHeight="1" x14ac:dyDescent="0.35">
      <c r="D100" s="101"/>
      <c r="E100" s="102"/>
      <c r="F100" s="102"/>
      <c r="H100" s="67"/>
      <c r="I100" s="67"/>
    </row>
    <row r="101" spans="4:9" ht="15.75" customHeight="1" x14ac:dyDescent="0.35">
      <c r="D101" s="101"/>
      <c r="E101" s="102"/>
      <c r="F101" s="102"/>
      <c r="H101" s="67"/>
      <c r="I101" s="67"/>
    </row>
    <row r="102" spans="4:9" ht="15.75" customHeight="1" x14ac:dyDescent="0.35">
      <c r="D102" s="101"/>
      <c r="E102" s="102"/>
      <c r="F102" s="102"/>
      <c r="H102" s="67"/>
      <c r="I102" s="67"/>
    </row>
    <row r="103" spans="4:9" ht="15.75" customHeight="1" x14ac:dyDescent="0.35">
      <c r="D103" s="101"/>
      <c r="E103" s="102"/>
      <c r="F103" s="102"/>
      <c r="H103" s="67"/>
      <c r="I103" s="67"/>
    </row>
    <row r="104" spans="4:9" ht="15.75" customHeight="1" x14ac:dyDescent="0.35">
      <c r="D104" s="101"/>
      <c r="E104" s="102"/>
      <c r="F104" s="102"/>
      <c r="H104" s="67"/>
      <c r="I104" s="67"/>
    </row>
    <row r="105" spans="4:9" ht="15.75" customHeight="1" x14ac:dyDescent="0.35">
      <c r="D105" s="101"/>
      <c r="E105" s="102"/>
      <c r="F105" s="102"/>
      <c r="H105" s="67"/>
      <c r="I105" s="67"/>
    </row>
    <row r="106" spans="4:9" ht="15.75" customHeight="1" x14ac:dyDescent="0.35">
      <c r="D106" s="101"/>
      <c r="E106" s="102"/>
      <c r="F106" s="102"/>
      <c r="H106" s="67"/>
      <c r="I106" s="67"/>
    </row>
    <row r="107" spans="4:9" ht="15.75" customHeight="1" x14ac:dyDescent="0.35">
      <c r="D107" s="101"/>
      <c r="E107" s="102"/>
      <c r="F107" s="102"/>
      <c r="H107" s="67"/>
      <c r="I107" s="67"/>
    </row>
    <row r="108" spans="4:9" ht="15.75" customHeight="1" x14ac:dyDescent="0.35">
      <c r="D108" s="101"/>
      <c r="E108" s="102"/>
      <c r="F108" s="102"/>
      <c r="H108" s="67"/>
      <c r="I108" s="67"/>
    </row>
    <row r="109" spans="4:9" ht="15.75" customHeight="1" x14ac:dyDescent="0.35">
      <c r="D109" s="101"/>
      <c r="E109" s="102"/>
      <c r="F109" s="102"/>
      <c r="H109" s="67"/>
      <c r="I109" s="67"/>
    </row>
    <row r="110" spans="4:9" ht="15.75" customHeight="1" x14ac:dyDescent="0.35">
      <c r="D110" s="101"/>
      <c r="E110" s="102"/>
      <c r="F110" s="102"/>
      <c r="H110" s="67"/>
      <c r="I110" s="67"/>
    </row>
    <row r="111" spans="4:9" ht="15.75" customHeight="1" x14ac:dyDescent="0.35">
      <c r="D111" s="101"/>
      <c r="E111" s="102"/>
      <c r="F111" s="102"/>
      <c r="H111" s="67"/>
      <c r="I111" s="67"/>
    </row>
    <row r="112" spans="4:9" ht="15.75" customHeight="1" x14ac:dyDescent="0.35">
      <c r="D112" s="101"/>
      <c r="E112" s="102"/>
      <c r="F112" s="102"/>
      <c r="H112" s="67"/>
      <c r="I112" s="67"/>
    </row>
    <row r="113" spans="4:9" ht="15.75" customHeight="1" x14ac:dyDescent="0.35">
      <c r="D113" s="101"/>
      <c r="E113" s="102"/>
      <c r="F113" s="102"/>
      <c r="H113" s="67"/>
      <c r="I113" s="67"/>
    </row>
    <row r="114" spans="4:9" ht="15.75" customHeight="1" x14ac:dyDescent="0.35">
      <c r="D114" s="101"/>
      <c r="E114" s="102"/>
      <c r="F114" s="102"/>
      <c r="H114" s="67"/>
      <c r="I114" s="67"/>
    </row>
    <row r="115" spans="4:9" ht="15.75" customHeight="1" x14ac:dyDescent="0.35">
      <c r="D115" s="101"/>
      <c r="E115" s="102"/>
      <c r="F115" s="102"/>
      <c r="H115" s="67"/>
      <c r="I115" s="67"/>
    </row>
    <row r="116" spans="4:9" ht="15.75" customHeight="1" x14ac:dyDescent="0.35">
      <c r="D116" s="101"/>
      <c r="E116" s="102"/>
      <c r="F116" s="102"/>
      <c r="H116" s="67"/>
      <c r="I116" s="67"/>
    </row>
    <row r="117" spans="4:9" ht="15.75" customHeight="1" x14ac:dyDescent="0.35">
      <c r="D117" s="101"/>
      <c r="E117" s="102"/>
      <c r="F117" s="102"/>
      <c r="H117" s="67"/>
      <c r="I117" s="67"/>
    </row>
    <row r="118" spans="4:9" ht="15.75" customHeight="1" x14ac:dyDescent="0.35">
      <c r="D118" s="101"/>
      <c r="E118" s="102"/>
      <c r="F118" s="102"/>
      <c r="H118" s="67"/>
      <c r="I118" s="67"/>
    </row>
    <row r="119" spans="4:9" ht="15.75" customHeight="1" x14ac:dyDescent="0.35">
      <c r="D119" s="101"/>
      <c r="E119" s="102"/>
      <c r="F119" s="102"/>
      <c r="H119" s="67"/>
      <c r="I119" s="67"/>
    </row>
    <row r="120" spans="4:9" ht="15.75" customHeight="1" x14ac:dyDescent="0.35">
      <c r="D120" s="101"/>
      <c r="E120" s="102"/>
      <c r="F120" s="102"/>
      <c r="H120" s="67"/>
      <c r="I120" s="67"/>
    </row>
    <row r="121" spans="4:9" ht="15.75" customHeight="1" x14ac:dyDescent="0.35">
      <c r="D121" s="101"/>
      <c r="E121" s="102"/>
      <c r="F121" s="102"/>
      <c r="H121" s="67"/>
      <c r="I121" s="67"/>
    </row>
    <row r="122" spans="4:9" ht="15.75" customHeight="1" x14ac:dyDescent="0.35">
      <c r="D122" s="101"/>
      <c r="E122" s="102"/>
      <c r="F122" s="102"/>
      <c r="H122" s="67"/>
      <c r="I122" s="67"/>
    </row>
    <row r="123" spans="4:9" ht="15.75" customHeight="1" x14ac:dyDescent="0.35">
      <c r="D123" s="101"/>
      <c r="E123" s="102"/>
      <c r="F123" s="102"/>
      <c r="H123" s="67"/>
      <c r="I123" s="67"/>
    </row>
    <row r="124" spans="4:9" ht="15.75" customHeight="1" x14ac:dyDescent="0.35">
      <c r="D124" s="101"/>
      <c r="E124" s="102"/>
      <c r="F124" s="102"/>
      <c r="H124" s="67"/>
      <c r="I124" s="67"/>
    </row>
    <row r="125" spans="4:9" ht="15.75" customHeight="1" x14ac:dyDescent="0.35">
      <c r="D125" s="101"/>
      <c r="E125" s="102"/>
      <c r="F125" s="102"/>
      <c r="H125" s="67"/>
      <c r="I125" s="67"/>
    </row>
    <row r="126" spans="4:9" ht="15.75" customHeight="1" x14ac:dyDescent="0.35">
      <c r="D126" s="101"/>
      <c r="E126" s="102"/>
      <c r="F126" s="102"/>
      <c r="H126" s="67"/>
      <c r="I126" s="67"/>
    </row>
    <row r="127" spans="4:9" ht="15.75" customHeight="1" x14ac:dyDescent="0.35">
      <c r="D127" s="101"/>
      <c r="E127" s="102"/>
      <c r="F127" s="102"/>
      <c r="H127" s="67"/>
      <c r="I127" s="67"/>
    </row>
    <row r="128" spans="4:9" ht="15.75" customHeight="1" x14ac:dyDescent="0.35">
      <c r="D128" s="101"/>
      <c r="E128" s="102"/>
      <c r="F128" s="102"/>
      <c r="H128" s="67"/>
      <c r="I128" s="67"/>
    </row>
    <row r="129" spans="4:9" ht="15.75" customHeight="1" x14ac:dyDescent="0.35">
      <c r="D129" s="101"/>
      <c r="E129" s="102"/>
      <c r="F129" s="102"/>
      <c r="H129" s="67"/>
      <c r="I129" s="67"/>
    </row>
    <row r="130" spans="4:9" ht="15.75" customHeight="1" x14ac:dyDescent="0.35">
      <c r="D130" s="101"/>
      <c r="E130" s="102"/>
      <c r="F130" s="102"/>
      <c r="H130" s="67"/>
      <c r="I130" s="67"/>
    </row>
    <row r="131" spans="4:9" ht="15.75" customHeight="1" x14ac:dyDescent="0.35">
      <c r="D131" s="101"/>
      <c r="E131" s="102"/>
      <c r="F131" s="102"/>
      <c r="H131" s="67"/>
      <c r="I131" s="67"/>
    </row>
    <row r="132" spans="4:9" ht="15.75" customHeight="1" x14ac:dyDescent="0.35">
      <c r="D132" s="101"/>
      <c r="E132" s="102"/>
      <c r="F132" s="102"/>
      <c r="H132" s="67"/>
      <c r="I132" s="67"/>
    </row>
    <row r="133" spans="4:9" ht="15.75" customHeight="1" x14ac:dyDescent="0.35">
      <c r="D133" s="101"/>
      <c r="E133" s="102"/>
      <c r="F133" s="102"/>
      <c r="H133" s="67"/>
      <c r="I133" s="67"/>
    </row>
    <row r="134" spans="4:9" ht="15.75" customHeight="1" x14ac:dyDescent="0.35">
      <c r="D134" s="101"/>
      <c r="E134" s="102"/>
      <c r="F134" s="102"/>
      <c r="H134" s="67"/>
      <c r="I134" s="67"/>
    </row>
    <row r="135" spans="4:9" ht="15.75" customHeight="1" x14ac:dyDescent="0.35">
      <c r="D135" s="101"/>
      <c r="E135" s="102"/>
      <c r="F135" s="102"/>
      <c r="H135" s="67"/>
      <c r="I135" s="67"/>
    </row>
    <row r="136" spans="4:9" ht="15.75" customHeight="1" x14ac:dyDescent="0.35">
      <c r="D136" s="101"/>
      <c r="E136" s="102"/>
      <c r="F136" s="102"/>
      <c r="H136" s="67"/>
      <c r="I136" s="67"/>
    </row>
    <row r="137" spans="4:9" ht="15.75" customHeight="1" x14ac:dyDescent="0.35">
      <c r="D137" s="101"/>
      <c r="E137" s="102"/>
      <c r="F137" s="102"/>
      <c r="H137" s="67"/>
      <c r="I137" s="67"/>
    </row>
    <row r="138" spans="4:9" ht="15.75" customHeight="1" x14ac:dyDescent="0.35">
      <c r="D138" s="101"/>
      <c r="E138" s="102"/>
      <c r="F138" s="102"/>
      <c r="H138" s="67"/>
      <c r="I138" s="67"/>
    </row>
    <row r="139" spans="4:9" ht="15.75" customHeight="1" x14ac:dyDescent="0.35">
      <c r="D139" s="101"/>
      <c r="E139" s="102"/>
      <c r="F139" s="102"/>
      <c r="H139" s="67"/>
      <c r="I139" s="67"/>
    </row>
    <row r="140" spans="4:9" ht="15.75" customHeight="1" x14ac:dyDescent="0.35">
      <c r="D140" s="101"/>
      <c r="E140" s="102"/>
      <c r="F140" s="102"/>
      <c r="H140" s="67"/>
      <c r="I140" s="67"/>
    </row>
    <row r="141" spans="4:9" ht="15.75" customHeight="1" x14ac:dyDescent="0.35">
      <c r="D141" s="101"/>
      <c r="E141" s="102"/>
      <c r="F141" s="102"/>
      <c r="H141" s="67"/>
      <c r="I141" s="67"/>
    </row>
    <row r="142" spans="4:9" ht="15.75" customHeight="1" x14ac:dyDescent="0.35">
      <c r="D142" s="101"/>
      <c r="E142" s="102"/>
      <c r="F142" s="102"/>
      <c r="H142" s="67"/>
      <c r="I142" s="67"/>
    </row>
    <row r="143" spans="4:9" ht="15.75" customHeight="1" x14ac:dyDescent="0.35">
      <c r="D143" s="101"/>
      <c r="E143" s="102"/>
      <c r="F143" s="102"/>
      <c r="H143" s="67"/>
      <c r="I143" s="67"/>
    </row>
    <row r="144" spans="4:9" ht="15.75" customHeight="1" x14ac:dyDescent="0.35">
      <c r="D144" s="101"/>
      <c r="E144" s="102"/>
      <c r="F144" s="102"/>
      <c r="H144" s="67"/>
      <c r="I144" s="67"/>
    </row>
    <row r="145" spans="4:9" ht="15.75" customHeight="1" x14ac:dyDescent="0.35">
      <c r="D145" s="101"/>
      <c r="E145" s="102"/>
      <c r="F145" s="102"/>
      <c r="H145" s="67"/>
      <c r="I145" s="67"/>
    </row>
    <row r="146" spans="4:9" ht="15.75" customHeight="1" x14ac:dyDescent="0.35">
      <c r="D146" s="101"/>
      <c r="E146" s="102"/>
      <c r="F146" s="102"/>
      <c r="H146" s="67"/>
      <c r="I146" s="67"/>
    </row>
    <row r="147" spans="4:9" ht="15.75" customHeight="1" x14ac:dyDescent="0.35">
      <c r="D147" s="101"/>
      <c r="E147" s="102"/>
      <c r="F147" s="102"/>
      <c r="H147" s="67"/>
      <c r="I147" s="67"/>
    </row>
    <row r="148" spans="4:9" ht="15.75" customHeight="1" x14ac:dyDescent="0.35">
      <c r="D148" s="101"/>
      <c r="E148" s="102"/>
      <c r="F148" s="102"/>
      <c r="H148" s="67"/>
      <c r="I148" s="67"/>
    </row>
    <row r="149" spans="4:9" ht="15.75" customHeight="1" x14ac:dyDescent="0.35">
      <c r="D149" s="101"/>
      <c r="E149" s="102"/>
      <c r="F149" s="102"/>
      <c r="H149" s="67"/>
      <c r="I149" s="67"/>
    </row>
    <row r="150" spans="4:9" ht="15.75" customHeight="1" x14ac:dyDescent="0.35">
      <c r="D150" s="101"/>
      <c r="E150" s="102"/>
      <c r="F150" s="102"/>
      <c r="H150" s="67"/>
      <c r="I150" s="67"/>
    </row>
    <row r="151" spans="4:9" ht="15.75" customHeight="1" x14ac:dyDescent="0.35">
      <c r="D151" s="101"/>
      <c r="E151" s="102"/>
      <c r="F151" s="102"/>
      <c r="H151" s="67"/>
      <c r="I151" s="67"/>
    </row>
    <row r="152" spans="4:9" ht="15.75" customHeight="1" x14ac:dyDescent="0.35">
      <c r="D152" s="101"/>
      <c r="E152" s="102"/>
      <c r="F152" s="102"/>
      <c r="H152" s="67"/>
      <c r="I152" s="67"/>
    </row>
    <row r="153" spans="4:9" ht="15.75" customHeight="1" x14ac:dyDescent="0.35">
      <c r="D153" s="101"/>
      <c r="E153" s="102"/>
      <c r="F153" s="102"/>
      <c r="H153" s="67"/>
      <c r="I153" s="67"/>
    </row>
    <row r="154" spans="4:9" ht="15.75" customHeight="1" x14ac:dyDescent="0.35">
      <c r="D154" s="101"/>
      <c r="E154" s="102"/>
      <c r="F154" s="102"/>
      <c r="H154" s="67"/>
      <c r="I154" s="67"/>
    </row>
    <row r="155" spans="4:9" ht="15.75" customHeight="1" x14ac:dyDescent="0.35">
      <c r="D155" s="101"/>
      <c r="E155" s="102"/>
      <c r="F155" s="102"/>
      <c r="H155" s="67"/>
      <c r="I155" s="67"/>
    </row>
    <row r="156" spans="4:9" ht="15.75" customHeight="1" x14ac:dyDescent="0.35">
      <c r="D156" s="101"/>
      <c r="E156" s="102"/>
      <c r="F156" s="102"/>
      <c r="H156" s="67"/>
      <c r="I156" s="67"/>
    </row>
    <row r="157" spans="4:9" ht="15.75" customHeight="1" x14ac:dyDescent="0.35">
      <c r="D157" s="101"/>
      <c r="E157" s="102"/>
      <c r="F157" s="102"/>
      <c r="H157" s="67"/>
      <c r="I157" s="67"/>
    </row>
    <row r="158" spans="4:9" ht="15.75" customHeight="1" x14ac:dyDescent="0.35">
      <c r="D158" s="101"/>
      <c r="E158" s="102"/>
      <c r="F158" s="102"/>
      <c r="H158" s="67"/>
      <c r="I158" s="67"/>
    </row>
    <row r="159" spans="4:9" ht="15.75" customHeight="1" x14ac:dyDescent="0.35">
      <c r="D159" s="101"/>
      <c r="E159" s="102"/>
      <c r="F159" s="102"/>
      <c r="H159" s="67"/>
      <c r="I159" s="67"/>
    </row>
    <row r="160" spans="4:9" ht="15.75" customHeight="1" x14ac:dyDescent="0.35">
      <c r="D160" s="101"/>
      <c r="E160" s="102"/>
      <c r="F160" s="102"/>
      <c r="H160" s="67"/>
      <c r="I160" s="67"/>
    </row>
    <row r="161" spans="4:9" ht="15.75" customHeight="1" x14ac:dyDescent="0.35">
      <c r="D161" s="101"/>
      <c r="E161" s="102"/>
      <c r="F161" s="102"/>
      <c r="H161" s="67"/>
      <c r="I161" s="67"/>
    </row>
    <row r="162" spans="4:9" ht="15.75" customHeight="1" x14ac:dyDescent="0.35">
      <c r="D162" s="101"/>
      <c r="E162" s="102"/>
      <c r="F162" s="102"/>
      <c r="H162" s="67"/>
      <c r="I162" s="67"/>
    </row>
    <row r="163" spans="4:9" ht="15.75" customHeight="1" x14ac:dyDescent="0.35">
      <c r="D163" s="101"/>
      <c r="E163" s="102"/>
      <c r="F163" s="102"/>
      <c r="H163" s="67"/>
      <c r="I163" s="67"/>
    </row>
    <row r="164" spans="4:9" ht="15.75" customHeight="1" x14ac:dyDescent="0.35">
      <c r="D164" s="101"/>
      <c r="E164" s="102"/>
      <c r="F164" s="102"/>
      <c r="H164" s="67"/>
      <c r="I164" s="67"/>
    </row>
    <row r="165" spans="4:9" ht="15.75" customHeight="1" x14ac:dyDescent="0.35">
      <c r="D165" s="101"/>
      <c r="E165" s="102"/>
      <c r="F165" s="102"/>
      <c r="H165" s="67"/>
      <c r="I165" s="67"/>
    </row>
    <row r="166" spans="4:9" ht="15.75" customHeight="1" x14ac:dyDescent="0.35">
      <c r="D166" s="101"/>
      <c r="E166" s="102"/>
      <c r="F166" s="102"/>
      <c r="H166" s="67"/>
      <c r="I166" s="67"/>
    </row>
    <row r="167" spans="4:9" ht="15.75" customHeight="1" x14ac:dyDescent="0.35">
      <c r="D167" s="101"/>
      <c r="E167" s="102"/>
      <c r="F167" s="102"/>
      <c r="H167" s="67"/>
      <c r="I167" s="67"/>
    </row>
    <row r="168" spans="4:9" ht="15.75" customHeight="1" x14ac:dyDescent="0.35">
      <c r="D168" s="101"/>
      <c r="E168" s="102"/>
      <c r="F168" s="102"/>
      <c r="H168" s="67"/>
      <c r="I168" s="67"/>
    </row>
    <row r="169" spans="4:9" ht="15.75" customHeight="1" x14ac:dyDescent="0.35">
      <c r="D169" s="101"/>
      <c r="E169" s="102"/>
      <c r="F169" s="102"/>
      <c r="H169" s="67"/>
      <c r="I169" s="67"/>
    </row>
    <row r="170" spans="4:9" ht="15.75" customHeight="1" x14ac:dyDescent="0.35">
      <c r="D170" s="101"/>
      <c r="E170" s="102"/>
      <c r="F170" s="102"/>
      <c r="H170" s="67"/>
      <c r="I170" s="67"/>
    </row>
    <row r="171" spans="4:9" ht="15.75" customHeight="1" x14ac:dyDescent="0.35">
      <c r="D171" s="101"/>
      <c r="E171" s="102"/>
      <c r="F171" s="102"/>
      <c r="H171" s="67"/>
      <c r="I171" s="67"/>
    </row>
    <row r="172" spans="4:9" ht="15.75" customHeight="1" x14ac:dyDescent="0.35">
      <c r="D172" s="101"/>
      <c r="E172" s="102"/>
      <c r="F172" s="102"/>
      <c r="H172" s="67"/>
      <c r="I172" s="67"/>
    </row>
    <row r="173" spans="4:9" ht="15.75" customHeight="1" x14ac:dyDescent="0.35">
      <c r="D173" s="101"/>
      <c r="E173" s="102"/>
      <c r="F173" s="102"/>
      <c r="H173" s="67"/>
      <c r="I173" s="67"/>
    </row>
    <row r="174" spans="4:9" ht="15.75" customHeight="1" x14ac:dyDescent="0.35">
      <c r="D174" s="101"/>
      <c r="E174" s="102"/>
      <c r="F174" s="102"/>
      <c r="H174" s="67"/>
      <c r="I174" s="67"/>
    </row>
    <row r="175" spans="4:9" ht="15.75" customHeight="1" x14ac:dyDescent="0.35">
      <c r="D175" s="101"/>
      <c r="E175" s="102"/>
      <c r="F175" s="102"/>
      <c r="H175" s="67"/>
      <c r="I175" s="67"/>
    </row>
    <row r="176" spans="4:9" ht="15.75" customHeight="1" x14ac:dyDescent="0.35">
      <c r="D176" s="101"/>
      <c r="E176" s="102"/>
      <c r="F176" s="102"/>
      <c r="H176" s="67"/>
      <c r="I176" s="67"/>
    </row>
    <row r="177" spans="4:9" ht="15.75" customHeight="1" x14ac:dyDescent="0.35">
      <c r="D177" s="101"/>
      <c r="E177" s="102"/>
      <c r="F177" s="102"/>
      <c r="H177" s="67"/>
      <c r="I177" s="67"/>
    </row>
    <row r="178" spans="4:9" ht="15.75" customHeight="1" x14ac:dyDescent="0.35">
      <c r="D178" s="101"/>
      <c r="E178" s="102"/>
      <c r="F178" s="102"/>
      <c r="H178" s="67"/>
      <c r="I178" s="67"/>
    </row>
    <row r="179" spans="4:9" ht="15.75" customHeight="1" x14ac:dyDescent="0.35">
      <c r="D179" s="101"/>
      <c r="E179" s="102"/>
      <c r="F179" s="102"/>
      <c r="H179" s="67"/>
      <c r="I179" s="67"/>
    </row>
    <row r="180" spans="4:9" ht="15.75" customHeight="1" x14ac:dyDescent="0.35">
      <c r="D180" s="101"/>
      <c r="E180" s="102"/>
      <c r="F180" s="102"/>
      <c r="H180" s="67"/>
      <c r="I180" s="67"/>
    </row>
    <row r="181" spans="4:9" ht="15.75" customHeight="1" x14ac:dyDescent="0.35">
      <c r="D181" s="101"/>
      <c r="E181" s="102"/>
      <c r="F181" s="102"/>
      <c r="H181" s="67"/>
      <c r="I181" s="67"/>
    </row>
    <row r="182" spans="4:9" ht="15.75" customHeight="1" x14ac:dyDescent="0.35">
      <c r="D182" s="101"/>
      <c r="E182" s="102"/>
      <c r="F182" s="102"/>
      <c r="H182" s="67"/>
      <c r="I182" s="67"/>
    </row>
    <row r="183" spans="4:9" ht="15.75" customHeight="1" x14ac:dyDescent="0.35">
      <c r="D183" s="101"/>
      <c r="E183" s="102"/>
      <c r="F183" s="102"/>
      <c r="H183" s="67"/>
      <c r="I183" s="67"/>
    </row>
    <row r="184" spans="4:9" ht="15.75" customHeight="1" x14ac:dyDescent="0.35">
      <c r="D184" s="101"/>
      <c r="E184" s="102"/>
      <c r="F184" s="102"/>
      <c r="H184" s="67"/>
      <c r="I184" s="67"/>
    </row>
    <row r="185" spans="4:9" ht="15.75" customHeight="1" x14ac:dyDescent="0.35">
      <c r="D185" s="101"/>
      <c r="E185" s="102"/>
      <c r="F185" s="102"/>
      <c r="H185" s="67"/>
      <c r="I185" s="67"/>
    </row>
    <row r="186" spans="4:9" ht="15.75" customHeight="1" x14ac:dyDescent="0.35">
      <c r="D186" s="101"/>
      <c r="E186" s="102"/>
      <c r="F186" s="102"/>
      <c r="H186" s="67"/>
      <c r="I186" s="67"/>
    </row>
    <row r="187" spans="4:9" ht="15.75" customHeight="1" x14ac:dyDescent="0.35">
      <c r="D187" s="101"/>
      <c r="E187" s="102"/>
      <c r="F187" s="102"/>
      <c r="H187" s="67"/>
      <c r="I187" s="67"/>
    </row>
    <row r="188" spans="4:9" ht="15.75" customHeight="1" x14ac:dyDescent="0.35">
      <c r="D188" s="101"/>
      <c r="E188" s="102"/>
      <c r="F188" s="102"/>
      <c r="H188" s="67"/>
      <c r="I188" s="67"/>
    </row>
    <row r="189" spans="4:9" ht="15.75" customHeight="1" x14ac:dyDescent="0.35">
      <c r="D189" s="101"/>
      <c r="E189" s="102"/>
      <c r="F189" s="102"/>
      <c r="H189" s="67"/>
      <c r="I189" s="67"/>
    </row>
    <row r="190" spans="4:9" ht="15.75" customHeight="1" x14ac:dyDescent="0.35">
      <c r="D190" s="101"/>
      <c r="E190" s="102"/>
      <c r="F190" s="102"/>
      <c r="H190" s="67"/>
      <c r="I190" s="67"/>
    </row>
    <row r="191" spans="4:9" ht="15.75" customHeight="1" x14ac:dyDescent="0.35">
      <c r="D191" s="101"/>
      <c r="E191" s="102"/>
      <c r="F191" s="102"/>
      <c r="H191" s="67"/>
      <c r="I191" s="67"/>
    </row>
    <row r="192" spans="4:9" ht="15.75" customHeight="1" x14ac:dyDescent="0.35">
      <c r="D192" s="101"/>
      <c r="E192" s="102"/>
      <c r="F192" s="102"/>
      <c r="H192" s="67"/>
      <c r="I192" s="67"/>
    </row>
    <row r="193" spans="4:9" ht="15.75" customHeight="1" x14ac:dyDescent="0.35">
      <c r="D193" s="101"/>
      <c r="E193" s="102"/>
      <c r="F193" s="102"/>
      <c r="H193" s="67"/>
      <c r="I193" s="67"/>
    </row>
    <row r="194" spans="4:9" ht="15.75" customHeight="1" x14ac:dyDescent="0.35">
      <c r="D194" s="101"/>
      <c r="E194" s="102"/>
      <c r="F194" s="102"/>
      <c r="H194" s="67"/>
      <c r="I194" s="67"/>
    </row>
    <row r="195" spans="4:9" ht="15.75" customHeight="1" x14ac:dyDescent="0.35">
      <c r="D195" s="101"/>
      <c r="E195" s="102"/>
      <c r="F195" s="102"/>
      <c r="H195" s="67"/>
      <c r="I195" s="67"/>
    </row>
    <row r="196" spans="4:9" ht="15.75" customHeight="1" x14ac:dyDescent="0.35">
      <c r="D196" s="101"/>
      <c r="E196" s="102"/>
      <c r="F196" s="102"/>
      <c r="H196" s="67"/>
      <c r="I196" s="67"/>
    </row>
    <row r="197" spans="4:9" ht="15.75" customHeight="1" x14ac:dyDescent="0.35">
      <c r="D197" s="101"/>
      <c r="E197" s="102"/>
      <c r="F197" s="102"/>
      <c r="H197" s="67"/>
      <c r="I197" s="67"/>
    </row>
    <row r="198" spans="4:9" ht="15.75" customHeight="1" x14ac:dyDescent="0.35">
      <c r="D198" s="101"/>
      <c r="E198" s="102"/>
      <c r="F198" s="102"/>
      <c r="H198" s="67"/>
      <c r="I198" s="67"/>
    </row>
    <row r="199" spans="4:9" ht="15.75" customHeight="1" x14ac:dyDescent="0.35">
      <c r="D199" s="101"/>
      <c r="E199" s="102"/>
      <c r="F199" s="102"/>
      <c r="H199" s="67"/>
      <c r="I199" s="67"/>
    </row>
    <row r="200" spans="4:9" ht="15.75" customHeight="1" x14ac:dyDescent="0.35">
      <c r="D200" s="101"/>
      <c r="E200" s="102"/>
      <c r="F200" s="102"/>
      <c r="H200" s="67"/>
      <c r="I200" s="67"/>
    </row>
    <row r="201" spans="4:9" ht="15.75" customHeight="1" x14ac:dyDescent="0.35">
      <c r="D201" s="101"/>
      <c r="E201" s="102"/>
      <c r="F201" s="102"/>
      <c r="H201" s="67"/>
      <c r="I201" s="67"/>
    </row>
    <row r="202" spans="4:9" ht="15.75" customHeight="1" x14ac:dyDescent="0.35">
      <c r="D202" s="101"/>
      <c r="E202" s="102"/>
      <c r="F202" s="102"/>
      <c r="H202" s="67"/>
      <c r="I202" s="67"/>
    </row>
    <row r="203" spans="4:9" ht="15.75" customHeight="1" x14ac:dyDescent="0.35">
      <c r="D203" s="101"/>
      <c r="E203" s="102"/>
      <c r="F203" s="102"/>
      <c r="H203" s="67"/>
      <c r="I203" s="67"/>
    </row>
    <row r="204" spans="4:9" ht="15.75" customHeight="1" x14ac:dyDescent="0.35">
      <c r="D204" s="101"/>
      <c r="E204" s="102"/>
      <c r="F204" s="102"/>
      <c r="H204" s="67"/>
      <c r="I204" s="67"/>
    </row>
    <row r="205" spans="4:9" ht="15.75" customHeight="1" x14ac:dyDescent="0.35">
      <c r="D205" s="101"/>
      <c r="E205" s="102"/>
      <c r="F205" s="102"/>
      <c r="H205" s="67"/>
      <c r="I205" s="67"/>
    </row>
    <row r="206" spans="4:9" ht="15.75" customHeight="1" x14ac:dyDescent="0.35">
      <c r="D206" s="101"/>
      <c r="E206" s="102"/>
      <c r="F206" s="102"/>
      <c r="H206" s="67"/>
      <c r="I206" s="67"/>
    </row>
    <row r="207" spans="4:9" ht="15.75" customHeight="1" x14ac:dyDescent="0.35">
      <c r="D207" s="101"/>
      <c r="E207" s="102"/>
      <c r="F207" s="102"/>
      <c r="H207" s="67"/>
      <c r="I207" s="67"/>
    </row>
    <row r="208" spans="4:9" ht="15.75" customHeight="1" x14ac:dyDescent="0.35">
      <c r="D208" s="101"/>
      <c r="E208" s="102"/>
      <c r="F208" s="102"/>
      <c r="H208" s="67"/>
      <c r="I208" s="67"/>
    </row>
    <row r="209" spans="4:9" ht="15.75" customHeight="1" x14ac:dyDescent="0.35">
      <c r="D209" s="101"/>
      <c r="E209" s="102"/>
      <c r="F209" s="102"/>
      <c r="H209" s="67"/>
      <c r="I209" s="67"/>
    </row>
    <row r="210" spans="4:9" ht="15.75" customHeight="1" x14ac:dyDescent="0.35">
      <c r="D210" s="101"/>
      <c r="E210" s="102"/>
      <c r="F210" s="102"/>
      <c r="H210" s="67"/>
      <c r="I210" s="67"/>
    </row>
    <row r="211" spans="4:9" ht="15.75" customHeight="1" x14ac:dyDescent="0.35">
      <c r="D211" s="101"/>
      <c r="E211" s="102"/>
      <c r="F211" s="102"/>
      <c r="H211" s="67"/>
      <c r="I211" s="67"/>
    </row>
    <row r="212" spans="4:9" ht="15.75" customHeight="1" x14ac:dyDescent="0.35">
      <c r="D212" s="101"/>
      <c r="E212" s="102"/>
      <c r="F212" s="102"/>
      <c r="H212" s="67"/>
      <c r="I212" s="67"/>
    </row>
    <row r="213" spans="4:9" ht="15.75" customHeight="1" x14ac:dyDescent="0.35">
      <c r="D213" s="101"/>
      <c r="E213" s="102"/>
      <c r="F213" s="102"/>
      <c r="H213" s="67"/>
      <c r="I213" s="67"/>
    </row>
    <row r="214" spans="4:9" ht="15.75" customHeight="1" x14ac:dyDescent="0.35">
      <c r="D214" s="101"/>
      <c r="E214" s="102"/>
      <c r="F214" s="102"/>
      <c r="H214" s="67"/>
      <c r="I214" s="67"/>
    </row>
    <row r="215" spans="4:9" ht="15.75" customHeight="1" x14ac:dyDescent="0.35">
      <c r="D215" s="101"/>
      <c r="E215" s="102"/>
      <c r="F215" s="102"/>
      <c r="H215" s="67"/>
      <c r="I215" s="67"/>
    </row>
    <row r="216" spans="4:9" ht="15.75" customHeight="1" x14ac:dyDescent="0.35">
      <c r="D216" s="101"/>
      <c r="E216" s="102"/>
      <c r="F216" s="102"/>
      <c r="H216" s="67"/>
      <c r="I216" s="67"/>
    </row>
    <row r="217" spans="4:9" ht="15.75" customHeight="1" x14ac:dyDescent="0.35">
      <c r="D217" s="101"/>
      <c r="E217" s="102"/>
      <c r="F217" s="102"/>
      <c r="H217" s="67"/>
      <c r="I217" s="67"/>
    </row>
    <row r="218" spans="4:9" ht="15.75" customHeight="1" x14ac:dyDescent="0.35">
      <c r="D218" s="101"/>
      <c r="E218" s="102"/>
      <c r="F218" s="102"/>
      <c r="H218" s="67"/>
      <c r="I218" s="67"/>
    </row>
    <row r="219" spans="4:9" ht="15.75" customHeight="1" x14ac:dyDescent="0.35">
      <c r="D219" s="101"/>
      <c r="E219" s="102"/>
      <c r="F219" s="102"/>
      <c r="H219" s="67"/>
      <c r="I219" s="67"/>
    </row>
    <row r="220" spans="4:9" ht="15.75" customHeight="1" x14ac:dyDescent="0.35">
      <c r="D220" s="101"/>
      <c r="E220" s="102"/>
      <c r="F220" s="102"/>
      <c r="H220" s="67"/>
      <c r="I220" s="67"/>
    </row>
    <row r="221" spans="4:9" ht="15.75" customHeight="1" x14ac:dyDescent="0.35">
      <c r="D221" s="101"/>
      <c r="E221" s="102"/>
      <c r="F221" s="102"/>
      <c r="H221" s="67"/>
      <c r="I221" s="67"/>
    </row>
    <row r="222" spans="4:9" ht="15.75" customHeight="1" x14ac:dyDescent="0.35">
      <c r="D222" s="101"/>
      <c r="E222" s="102"/>
      <c r="F222" s="102"/>
      <c r="H222" s="67"/>
      <c r="I222" s="67"/>
    </row>
    <row r="223" spans="4:9" ht="15.75" customHeight="1" x14ac:dyDescent="0.35">
      <c r="D223" s="101"/>
      <c r="E223" s="102"/>
      <c r="F223" s="102"/>
      <c r="H223" s="67"/>
      <c r="I223" s="67"/>
    </row>
    <row r="224" spans="4:9" ht="15.75" customHeight="1" x14ac:dyDescent="0.35">
      <c r="D224" s="101"/>
      <c r="E224" s="102"/>
      <c r="F224" s="102"/>
      <c r="H224" s="67"/>
      <c r="I224" s="67"/>
    </row>
    <row r="225" spans="4:9" ht="15.75" customHeight="1" x14ac:dyDescent="0.35">
      <c r="D225" s="101"/>
      <c r="E225" s="102"/>
      <c r="F225" s="102"/>
      <c r="H225" s="67"/>
      <c r="I225" s="67"/>
    </row>
    <row r="226" spans="4:9" ht="15.75" customHeight="1" x14ac:dyDescent="0.35">
      <c r="D226" s="101"/>
      <c r="E226" s="102"/>
      <c r="F226" s="102"/>
      <c r="H226" s="67"/>
      <c r="I226" s="67"/>
    </row>
    <row r="227" spans="4:9" ht="15.75" customHeight="1" x14ac:dyDescent="0.35">
      <c r="D227" s="101"/>
      <c r="E227" s="102"/>
      <c r="F227" s="102"/>
      <c r="H227" s="67"/>
      <c r="I227" s="67"/>
    </row>
    <row r="228" spans="4:9" ht="15.75" customHeight="1" x14ac:dyDescent="0.35">
      <c r="D228" s="101"/>
      <c r="E228" s="102"/>
      <c r="F228" s="102"/>
      <c r="H228" s="67"/>
      <c r="I228" s="67"/>
    </row>
    <row r="229" spans="4:9" ht="15.75" customHeight="1" x14ac:dyDescent="0.35">
      <c r="D229" s="101"/>
      <c r="E229" s="102"/>
      <c r="F229" s="102"/>
      <c r="H229" s="67"/>
      <c r="I229" s="67"/>
    </row>
    <row r="230" spans="4:9" ht="15.75" customHeight="1" x14ac:dyDescent="0.35">
      <c r="D230" s="101"/>
      <c r="E230" s="102"/>
      <c r="F230" s="102"/>
      <c r="H230" s="67"/>
      <c r="I230" s="67"/>
    </row>
    <row r="231" spans="4:9" ht="15.75" customHeight="1" x14ac:dyDescent="0.35">
      <c r="D231" s="101"/>
      <c r="E231" s="102"/>
      <c r="F231" s="102"/>
      <c r="H231" s="67"/>
      <c r="I231" s="67"/>
    </row>
    <row r="232" spans="4:9" ht="15.75" customHeight="1" x14ac:dyDescent="0.35">
      <c r="D232" s="101"/>
      <c r="E232" s="102"/>
      <c r="F232" s="102"/>
      <c r="H232" s="67"/>
      <c r="I232" s="67"/>
    </row>
    <row r="233" spans="4:9" ht="15.75" customHeight="1" x14ac:dyDescent="0.35">
      <c r="D233" s="101"/>
      <c r="E233" s="102"/>
      <c r="F233" s="102"/>
      <c r="H233" s="67"/>
      <c r="I233" s="67"/>
    </row>
    <row r="234" spans="4:9" ht="15.75" customHeight="1" x14ac:dyDescent="0.35">
      <c r="D234" s="101"/>
      <c r="E234" s="102"/>
      <c r="F234" s="102"/>
      <c r="H234" s="67"/>
      <c r="I234" s="67"/>
    </row>
    <row r="235" spans="4:9" ht="15.75" customHeight="1" x14ac:dyDescent="0.35">
      <c r="D235" s="101"/>
      <c r="E235" s="102"/>
      <c r="F235" s="102"/>
      <c r="H235" s="67"/>
      <c r="I235" s="67"/>
    </row>
    <row r="236" spans="4:9" ht="15.75" customHeight="1" x14ac:dyDescent="0.35">
      <c r="D236" s="101"/>
      <c r="E236" s="102"/>
      <c r="F236" s="102"/>
      <c r="H236" s="67"/>
      <c r="I236" s="67"/>
    </row>
    <row r="237" spans="4:9" ht="15.75" customHeight="1" x14ac:dyDescent="0.35">
      <c r="D237" s="101"/>
      <c r="E237" s="102"/>
      <c r="F237" s="102"/>
      <c r="H237" s="67"/>
      <c r="I237" s="67"/>
    </row>
    <row r="238" spans="4:9" ht="15.75" customHeight="1" x14ac:dyDescent="0.35">
      <c r="D238" s="101"/>
      <c r="E238" s="102"/>
      <c r="F238" s="102"/>
      <c r="H238" s="67"/>
      <c r="I238" s="67"/>
    </row>
    <row r="239" spans="4:9" ht="15.75" customHeight="1" x14ac:dyDescent="0.35">
      <c r="D239" s="101"/>
      <c r="E239" s="102"/>
      <c r="F239" s="102"/>
      <c r="H239" s="67"/>
      <c r="I239" s="67"/>
    </row>
    <row r="240" spans="4:9" ht="15.75" customHeight="1" x14ac:dyDescent="0.35">
      <c r="D240" s="101"/>
      <c r="E240" s="102"/>
      <c r="F240" s="102"/>
      <c r="H240" s="67"/>
      <c r="I240" s="67"/>
    </row>
    <row r="241" spans="4:9" ht="15.75" customHeight="1" x14ac:dyDescent="0.35">
      <c r="D241" s="101"/>
      <c r="E241" s="102"/>
      <c r="F241" s="102"/>
      <c r="H241" s="67"/>
      <c r="I241" s="67"/>
    </row>
    <row r="242" spans="4:9" ht="15.75" customHeight="1" x14ac:dyDescent="0.35">
      <c r="D242" s="101"/>
      <c r="E242" s="102"/>
      <c r="F242" s="102"/>
      <c r="H242" s="67"/>
      <c r="I242" s="67"/>
    </row>
    <row r="243" spans="4:9" ht="15.75" customHeight="1" x14ac:dyDescent="0.35">
      <c r="D243" s="101"/>
      <c r="E243" s="102"/>
      <c r="F243" s="102"/>
      <c r="H243" s="67"/>
      <c r="I243" s="67"/>
    </row>
    <row r="244" spans="4:9" ht="15.75" customHeight="1" x14ac:dyDescent="0.35">
      <c r="D244" s="101"/>
      <c r="E244" s="102"/>
      <c r="F244" s="102"/>
      <c r="H244" s="67"/>
      <c r="I244" s="67"/>
    </row>
    <row r="245" spans="4:9" ht="15.75" customHeight="1" x14ac:dyDescent="0.35">
      <c r="D245" s="101"/>
      <c r="E245" s="102"/>
      <c r="F245" s="102"/>
      <c r="H245" s="67"/>
      <c r="I245" s="67"/>
    </row>
    <row r="246" spans="4:9" ht="15.75" customHeight="1" x14ac:dyDescent="0.35">
      <c r="D246" s="101"/>
      <c r="E246" s="102"/>
      <c r="F246" s="102"/>
      <c r="H246" s="67"/>
      <c r="I246" s="67"/>
    </row>
    <row r="247" spans="4:9" ht="15.75" customHeight="1" x14ac:dyDescent="0.35">
      <c r="D247" s="101"/>
      <c r="E247" s="102"/>
      <c r="F247" s="102"/>
      <c r="H247" s="67"/>
      <c r="I247" s="67"/>
    </row>
    <row r="248" spans="4:9" ht="15.75" customHeight="1" x14ac:dyDescent="0.35">
      <c r="D248" s="101"/>
      <c r="E248" s="102"/>
      <c r="F248" s="102"/>
      <c r="H248" s="67"/>
      <c r="I248" s="67"/>
    </row>
    <row r="249" spans="4:9" ht="15.75" customHeight="1" x14ac:dyDescent="0.35">
      <c r="D249" s="101"/>
      <c r="E249" s="102"/>
      <c r="F249" s="102"/>
      <c r="H249" s="67"/>
      <c r="I249" s="67"/>
    </row>
    <row r="250" spans="4:9" ht="15.75" customHeight="1" x14ac:dyDescent="0.35">
      <c r="D250" s="103"/>
      <c r="E250" s="104"/>
      <c r="F250" s="104"/>
      <c r="H250" s="67"/>
      <c r="I250" s="67"/>
    </row>
    <row r="251" spans="4:9" ht="15.75" customHeight="1" x14ac:dyDescent="0.35">
      <c r="D251" s="101"/>
      <c r="E251" s="102"/>
      <c r="F251" s="102"/>
      <c r="H251" s="67"/>
      <c r="I251" s="67"/>
    </row>
    <row r="252" spans="4:9" ht="15.75" customHeight="1" x14ac:dyDescent="0.35">
      <c r="D252" s="101"/>
      <c r="E252" s="102"/>
      <c r="F252" s="102"/>
      <c r="H252" s="67"/>
      <c r="I252" s="67"/>
    </row>
    <row r="253" spans="4:9" ht="15.75" customHeight="1" x14ac:dyDescent="0.35">
      <c r="D253" s="101"/>
      <c r="E253" s="102"/>
      <c r="F253" s="102"/>
      <c r="H253" s="67"/>
      <c r="I253" s="67"/>
    </row>
    <row r="254" spans="4:9" ht="15.75" customHeight="1" x14ac:dyDescent="0.35">
      <c r="D254" s="101"/>
      <c r="E254" s="102"/>
      <c r="F254" s="102"/>
      <c r="H254" s="67"/>
      <c r="I254" s="67"/>
    </row>
    <row r="255" spans="4:9" ht="15.75" customHeight="1" x14ac:dyDescent="0.35">
      <c r="D255" s="101"/>
      <c r="E255" s="102"/>
      <c r="F255" s="102"/>
      <c r="H255" s="67"/>
      <c r="I255" s="67"/>
    </row>
    <row r="256" spans="4:9" ht="15.75" customHeight="1" x14ac:dyDescent="0.35">
      <c r="D256" s="101"/>
      <c r="E256" s="102"/>
      <c r="F256" s="102"/>
      <c r="H256" s="67"/>
      <c r="I256" s="67"/>
    </row>
    <row r="257" spans="4:9" ht="15.75" customHeight="1" x14ac:dyDescent="0.35">
      <c r="D257" s="101"/>
      <c r="E257" s="102"/>
      <c r="F257" s="102"/>
      <c r="H257" s="67"/>
      <c r="I257" s="67"/>
    </row>
    <row r="258" spans="4:9" ht="15.75" customHeight="1" x14ac:dyDescent="0.35">
      <c r="D258" s="101"/>
      <c r="E258" s="102"/>
      <c r="F258" s="102"/>
      <c r="H258" s="67"/>
      <c r="I258" s="67"/>
    </row>
    <row r="259" spans="4:9" ht="15.75" customHeight="1" x14ac:dyDescent="0.35">
      <c r="D259" s="101"/>
      <c r="E259" s="102"/>
      <c r="F259" s="102"/>
      <c r="H259" s="67"/>
      <c r="I259" s="67"/>
    </row>
    <row r="260" spans="4:9" ht="15.75" customHeight="1" x14ac:dyDescent="0.35">
      <c r="D260" s="103"/>
      <c r="E260" s="104"/>
      <c r="F260" s="104"/>
      <c r="H260" s="67"/>
      <c r="I260" s="67"/>
    </row>
    <row r="261" spans="4:9" ht="15.75" customHeight="1" x14ac:dyDescent="0.35">
      <c r="H261" s="67"/>
      <c r="I261" s="67"/>
    </row>
    <row r="262" spans="4:9" ht="15.75" customHeight="1" x14ac:dyDescent="0.35">
      <c r="H262" s="67"/>
      <c r="I262" s="67"/>
    </row>
    <row r="263" spans="4:9" ht="15.75" customHeight="1" x14ac:dyDescent="0.35">
      <c r="H263" s="67"/>
      <c r="I263" s="67"/>
    </row>
    <row r="264" spans="4:9" ht="15.75" customHeight="1" x14ac:dyDescent="0.35">
      <c r="H264" s="67"/>
      <c r="I264" s="67"/>
    </row>
    <row r="265" spans="4:9" ht="15.75" customHeight="1" x14ac:dyDescent="0.35">
      <c r="H265" s="67"/>
      <c r="I265" s="67"/>
    </row>
    <row r="266" spans="4:9" ht="15.75" customHeight="1" x14ac:dyDescent="0.35">
      <c r="H266" s="67"/>
      <c r="I266" s="67"/>
    </row>
    <row r="267" spans="4:9" ht="15.75" customHeight="1" x14ac:dyDescent="0.35">
      <c r="H267" s="67"/>
      <c r="I267" s="67"/>
    </row>
    <row r="268" spans="4:9" ht="15.75" customHeight="1" x14ac:dyDescent="0.35">
      <c r="H268" s="67"/>
      <c r="I268" s="67"/>
    </row>
    <row r="269" spans="4:9" ht="15.75" customHeight="1" x14ac:dyDescent="0.35">
      <c r="H269" s="67"/>
      <c r="I269" s="67"/>
    </row>
    <row r="270" spans="4:9" ht="15.75" customHeight="1" x14ac:dyDescent="0.35">
      <c r="H270" s="67"/>
      <c r="I270" s="67"/>
    </row>
    <row r="271" spans="4:9" ht="15.75" customHeight="1" x14ac:dyDescent="0.35">
      <c r="H271" s="67"/>
      <c r="I271" s="67"/>
    </row>
    <row r="272" spans="4:9" ht="15.75" customHeight="1" x14ac:dyDescent="0.35">
      <c r="H272" s="67"/>
      <c r="I272" s="67"/>
    </row>
    <row r="273" spans="8:9" ht="15.75" customHeight="1" x14ac:dyDescent="0.35">
      <c r="H273" s="67"/>
      <c r="I273" s="67"/>
    </row>
    <row r="274" spans="8:9" ht="15.75" customHeight="1" x14ac:dyDescent="0.35">
      <c r="H274" s="67"/>
      <c r="I274" s="67"/>
    </row>
    <row r="275" spans="8:9" ht="15.75" customHeight="1" x14ac:dyDescent="0.35">
      <c r="H275" s="67"/>
      <c r="I275" s="67"/>
    </row>
    <row r="276" spans="8:9" ht="15.75" customHeight="1" x14ac:dyDescent="0.35">
      <c r="H276" s="67"/>
      <c r="I276" s="67"/>
    </row>
    <row r="277" spans="8:9" ht="15.75" customHeight="1" x14ac:dyDescent="0.35">
      <c r="H277" s="67"/>
      <c r="I277" s="67"/>
    </row>
    <row r="278" spans="8:9" ht="15.75" customHeight="1" x14ac:dyDescent="0.35">
      <c r="H278" s="67"/>
      <c r="I278" s="67"/>
    </row>
  </sheetData>
  <mergeCells count="8">
    <mergeCell ref="A15:B15"/>
    <mergeCell ref="A16:B18"/>
    <mergeCell ref="D1:F1"/>
    <mergeCell ref="H1:L1"/>
    <mergeCell ref="D2:F2"/>
    <mergeCell ref="A4:B5"/>
    <mergeCell ref="A10:B10"/>
    <mergeCell ref="A11:B13"/>
  </mergeCells>
  <dataValidations count="1">
    <dataValidation type="list" allowBlank="1" showInputMessage="1" showErrorMessage="1" sqref="E4:E260" xr:uid="{AC17E18B-776C-400A-862C-424E39A6C5D9}">
      <formula1>$H$3:$H$16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BAL. GNRAL.</vt:lpstr>
      <vt:lpstr>RESULTADOS</vt:lpstr>
      <vt:lpstr>VA. SALVA.</vt:lpstr>
      <vt:lpstr>DEPRECI.</vt:lpstr>
      <vt:lpstr>DEPRE 2</vt:lpstr>
      <vt:lpstr>DEPRE.3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MAGDALA</dc:creator>
  <cp:lastModifiedBy>Magdala De Jesus Lema Espinoza</cp:lastModifiedBy>
  <dcterms:created xsi:type="dcterms:W3CDTF">2015-06-05T18:19:34Z</dcterms:created>
  <dcterms:modified xsi:type="dcterms:W3CDTF">2025-05-14T10:32:49Z</dcterms:modified>
</cp:coreProperties>
</file>