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FBE029D0-85E0-416E-A5A5-A7EB25C6D1F2}" xr6:coauthVersionLast="47" xr6:coauthVersionMax="47" xr10:uidLastSave="{00000000-0000-0000-0000-000000000000}"/>
  <bookViews>
    <workbookView xWindow="-120" yWindow="-120" windowWidth="15600" windowHeight="11040" activeTab="2" xr2:uid="{520B9A79-1E5B-4337-9DEE-164EFCAB764E}"/>
  </bookViews>
  <sheets>
    <sheet name="Cuart" sheetId="1" r:id="rId1"/>
    <sheet name="quint" sheetId="2" r:id="rId2"/>
    <sheet name="Hoja3" sheetId="3" r:id="rId3"/>
  </sheets>
  <definedNames>
    <definedName name="_xlchart.v1.0" hidden="1">Cuart!$B$5:$B$17</definedName>
    <definedName name="_xlchart.v1.1" hidden="1">Cuart!$C$5:$C$17</definedName>
    <definedName name="_xlchart.v1.2" hidden="1">Cuart!$B$4:$B$16</definedName>
    <definedName name="_xlchart.v1.3" hidden="1">Cuart!$C$4:$C$16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3" l="1"/>
  <c r="B46" i="3"/>
  <c r="F41" i="3"/>
  <c r="B36" i="3"/>
  <c r="F29" i="3"/>
  <c r="B25" i="3"/>
  <c r="E19" i="3"/>
  <c r="B16" i="3"/>
  <c r="C7" i="3"/>
  <c r="C8" i="3"/>
  <c r="C9" i="3"/>
  <c r="C10" i="3"/>
  <c r="C11" i="3"/>
  <c r="C6" i="3"/>
  <c r="G29" i="2"/>
  <c r="G27" i="2"/>
  <c r="G23" i="2"/>
  <c r="G21" i="2"/>
  <c r="G5" i="2"/>
  <c r="G14" i="2"/>
  <c r="G9" i="2"/>
  <c r="E23" i="1"/>
  <c r="E22" i="1"/>
  <c r="E21" i="1"/>
  <c r="H5" i="1"/>
  <c r="H15" i="1"/>
</calcChain>
</file>

<file path=xl/sharedStrings.xml><?xml version="1.0" encoding="utf-8"?>
<sst xmlns="http://schemas.openxmlformats.org/spreadsheetml/2006/main" count="78" uniqueCount="58">
  <si>
    <t>MEDIDAS DE POSICIÓN PARA DATOS DESAGRUPADOS</t>
  </si>
  <si>
    <t>N ES IMPAR</t>
  </si>
  <si>
    <t xml:space="preserve">Mediana </t>
  </si>
  <si>
    <t>Q2</t>
  </si>
  <si>
    <t>Posición q1</t>
  </si>
  <si>
    <t>Q1</t>
  </si>
  <si>
    <t>Posición q3</t>
  </si>
  <si>
    <t>Q3</t>
  </si>
  <si>
    <t>Lunes</t>
  </si>
  <si>
    <t>Viernes</t>
  </si>
  <si>
    <t>lunes</t>
  </si>
  <si>
    <t>contar</t>
  </si>
  <si>
    <t>min</t>
  </si>
  <si>
    <t>max</t>
  </si>
  <si>
    <t>El 25% de los estudiantes tienen un tiempo de demora de 14 minutos o menos y el 75% de estudiantes demoran un tiempo mayor a 14 minutos</t>
  </si>
  <si>
    <t>El 50% de los estudiantes tienen un tiempo de demora de 15 minutos o menos y el 50% de estudiantes demoran un tiempo mayor a 15 minutos</t>
  </si>
  <si>
    <t>El 75% de los estudiantes tienen un tiempo de demora de 20 minutos o menos y el 25% de los estudiantes demoran un tiempo mayor a 20 minutos</t>
  </si>
  <si>
    <t>LUNES</t>
  </si>
  <si>
    <t>VIERNES</t>
  </si>
  <si>
    <t>El 25% de los estudiantes tienen un tiempo de demora de 11 minutos o menos y el 75% de estudiantes demoran un tiempo mayor a 11 minutos</t>
  </si>
  <si>
    <t>El 50% de los estudiantes tienen un tiempo de demora de 20 minutos o menos y el 50% de estudiantes demoran un tiempo mayor a 20 minutos</t>
  </si>
  <si>
    <t>CUARTILES</t>
  </si>
  <si>
    <t>QUINTILES</t>
  </si>
  <si>
    <t>Posiciónk1</t>
  </si>
  <si>
    <t>K1</t>
  </si>
  <si>
    <t>Quintil 1</t>
  </si>
  <si>
    <t>K2</t>
  </si>
  <si>
    <t>Quintil 2</t>
  </si>
  <si>
    <t>K3</t>
  </si>
  <si>
    <t>k3</t>
  </si>
  <si>
    <t>Quintil 3</t>
  </si>
  <si>
    <t>K4</t>
  </si>
  <si>
    <t>Quintil 4</t>
  </si>
  <si>
    <t>Posiciónk4</t>
  </si>
  <si>
    <t>Posiciónk3</t>
  </si>
  <si>
    <t>Posiciónk2</t>
  </si>
  <si>
    <t>k4</t>
  </si>
  <si>
    <t>El 20% de los estudiantes demoran un tiempo de 15 minutos o menos y el 80% demoran un tiempo mayor a 15 minutos</t>
  </si>
  <si>
    <t>MEDIDAS DE POSICIÓN PARA DATOS AGRUPADOS</t>
  </si>
  <si>
    <t>tiempo en reaslizar una transacción en una netidad bancaria de 40 personas</t>
  </si>
  <si>
    <t>tiempo</t>
  </si>
  <si>
    <t>fi</t>
  </si>
  <si>
    <t>Cuartil 1</t>
  </si>
  <si>
    <t>Psosiciónq1</t>
  </si>
  <si>
    <t>(cuento 10 en la frecuencia de clase)</t>
  </si>
  <si>
    <r>
      <rPr>
        <sz val="11"/>
        <color rgb="FFFF0000"/>
        <rFont val="Aptos Narrow"/>
        <family val="2"/>
        <scheme val="minor"/>
      </rPr>
      <t xml:space="preserve">Interpretación: </t>
    </r>
    <r>
      <rPr>
        <sz val="11"/>
        <color theme="1"/>
        <rFont val="Aptos Narrow"/>
        <family val="2"/>
        <scheme val="minor"/>
      </rPr>
      <t>El 25% de las 40 personas utilizan un tiempo de 1,67 minutos o menos y el 75% utilizan un tiempo mayor a 1,67 minutos</t>
    </r>
  </si>
  <si>
    <t>Psosiciónk2</t>
  </si>
  <si>
    <t>(cuento 16,4 en la frecuencia de clase)</t>
  </si>
  <si>
    <r>
      <rPr>
        <sz val="11"/>
        <color rgb="FFFF0000"/>
        <rFont val="Aptos Narrow"/>
        <family val="2"/>
        <scheme val="minor"/>
      </rPr>
      <t xml:space="preserve">Interpretación: </t>
    </r>
    <r>
      <rPr>
        <sz val="11"/>
        <color theme="1"/>
        <rFont val="Aptos Narrow"/>
        <family val="2"/>
        <scheme val="minor"/>
      </rPr>
      <t>El 40% de las 40 personas utilizan un tiempo de 2,46 minutos o menos y el 60% utilizan un tiempo mayor a 2,46 minutos</t>
    </r>
  </si>
  <si>
    <t>Decil3</t>
  </si>
  <si>
    <t>Psosiciónd3</t>
  </si>
  <si>
    <t>D3</t>
  </si>
  <si>
    <t>Q1;D3</t>
  </si>
  <si>
    <r>
      <rPr>
        <sz val="11"/>
        <color rgb="FFFF0000"/>
        <rFont val="Aptos Narrow"/>
        <family val="2"/>
        <scheme val="minor"/>
      </rPr>
      <t xml:space="preserve">Interpretación: </t>
    </r>
    <r>
      <rPr>
        <sz val="11"/>
        <color theme="1"/>
        <rFont val="Aptos Narrow"/>
        <family val="2"/>
        <scheme val="minor"/>
      </rPr>
      <t>El 30% de las 40 personas utilizan un tiempo de 1,89 minutos o menos y el 70% utilizan un tiempo mayor a 1,89 minutos</t>
    </r>
  </si>
  <si>
    <t>Percentil99</t>
  </si>
  <si>
    <t>Psosiciónp99</t>
  </si>
  <si>
    <t>P99</t>
  </si>
  <si>
    <r>
      <rPr>
        <sz val="11"/>
        <color rgb="FFFF0000"/>
        <rFont val="Aptos Narrow"/>
        <family val="2"/>
        <scheme val="minor"/>
      </rPr>
      <t xml:space="preserve">Interpretación: </t>
    </r>
    <r>
      <rPr>
        <sz val="11"/>
        <color theme="1"/>
        <rFont val="Aptos Narrow"/>
        <family val="2"/>
        <scheme val="minor"/>
      </rPr>
      <t>El 99% de las 40 personas utilizan un tiempo de 9,95 minutos o menos y el 1% utilizan un tiempo mayor a 9,95 minutos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</si>
</sst>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9" fontId="0" fillId="0" borderId="0" xfId="0" applyNumberFormat="1"/>
    <xf numFmtId="0" fontId="0" fillId="3" borderId="0" xfId="0" applyFill="1"/>
    <xf numFmtId="9" fontId="0" fillId="3" borderId="0" xfId="0" applyNumberFormat="1" applyFill="1"/>
    <xf numFmtId="0" fontId="0" fillId="4" borderId="0" xfId="0" applyFill="1"/>
    <xf numFmtId="9" fontId="0" fillId="4" borderId="0" xfId="0" applyNumberFormat="1" applyFill="1"/>
    <xf numFmtId="0" fontId="0" fillId="5" borderId="0" xfId="0" applyFill="1"/>
    <xf numFmtId="9" fontId="0" fillId="5" borderId="0" xfId="0" applyNumberFormat="1" applyFill="1"/>
    <xf numFmtId="0" fontId="0" fillId="6" borderId="0" xfId="0" applyFill="1"/>
    <xf numFmtId="9" fontId="0" fillId="6" borderId="0" xfId="0" applyNumberFormat="1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</cx:chartData>
  <cx:chart>
    <cx:title pos="t" align="ctr" overlay="0">
      <cx:tx>
        <cx:txData>
          <cx:v>Tiempo para llegar a la UNACH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Aptos Narrow" panose="02110004020202020204"/>
            </a:rPr>
            <a:t>Tiempo para llegar a la UNACH</a:t>
          </a:r>
        </a:p>
      </cx:txPr>
    </cx:title>
    <cx:plotArea>
      <cx:plotAreaRegion>
        <cx:series layoutId="boxWhisker" uniqueId="{99DFD2A4-BC49-4549-8DE1-1B466CBFA6BF}">
          <cx:tx>
            <cx:txData>
              <cx:v>Lunes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753D571F-2C5D-4A31-AEDF-304A46994B92}">
          <cx:tx>
            <cx:txData>
              <cx:v>Viernes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.5"/>
        <cx:title>
          <cx:tx>
            <cx:txData>
              <cx:v>Días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Aptos Narrow" panose="02110004020202020204"/>
                </a:rPr>
                <a:t>Días</a:t>
              </a:r>
            </a:p>
          </cx:txPr>
        </cx:title>
        <cx:tickLabels/>
      </cx:axis>
      <cx:axis id="1">
        <cx:valScaling/>
        <cx:title>
          <cx:tx>
            <cx:txData>
              <cx:v>tiempo (minutos)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s-E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Aptos Narrow" panose="02110004020202020204"/>
                </a:rPr>
                <a:t>tiempo (minutos)</a:t>
              </a:r>
            </a:p>
          </cx:txPr>
        </cx:title>
        <cx:majorGridlines/>
        <cx:tickLabels/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75000"/>
                <a:lumOff val="25000"/>
              </a:sysClr>
            </a:solidFill>
            <a:latin typeface="Aptos Narrow" panose="0211000402020202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29</xdr:row>
      <xdr:rowOff>95250</xdr:rowOff>
    </xdr:from>
    <xdr:to>
      <xdr:col>5</xdr:col>
      <xdr:colOff>114300</xdr:colOff>
      <xdr:row>41</xdr:row>
      <xdr:rowOff>80962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91A9916F-221C-A327-72B2-CDFCC5DA9BB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825" y="5438775"/>
              <a:ext cx="3800475" cy="22717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16</xdr:row>
      <xdr:rowOff>133646</xdr:rowOff>
    </xdr:from>
    <xdr:to>
      <xdr:col>2</xdr:col>
      <xdr:colOff>266700</xdr:colOff>
      <xdr:row>20</xdr:row>
      <xdr:rowOff>94186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EF14D72-3E5F-4706-8D98-59099109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181646"/>
          <a:ext cx="1685925" cy="722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3</xdr:col>
      <xdr:colOff>527078</xdr:colOff>
      <xdr:row>31</xdr:row>
      <xdr:rowOff>1286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890227F-A0FF-9A3B-AB18-A4D800744D33}"/>
                </a:ext>
              </a:extLst>
            </xdr:cNvPr>
            <xdr:cNvSpPr txBox="1"/>
          </xdr:nvSpPr>
          <xdr:spPr>
            <a:xfrm>
              <a:off x="0" y="5143500"/>
              <a:ext cx="2813078" cy="76328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t-BR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s-ES" b="0" i="1">
                            <a:latin typeface="Cambria Math" panose="02040503050406030204" pitchFamily="18" charset="0"/>
                          </a:rPr>
                          <m:t>𝑘</m:t>
                        </m:r>
                      </m:sub>
                    </m:sSub>
                    <m:r>
                      <a:rPr lang="pt-BR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pt-BR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s-ES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  <m:r>
                      <a:rPr lang="pt-BR" i="1">
                        <a:latin typeface="Cambria Math" panose="02040503050406030204" pitchFamily="18" charset="0"/>
                      </a:rPr>
                      <m:t>+</m:t>
                    </m:r>
                    <m:f>
                      <m:fPr>
                        <m:ctrlPr>
                          <a:rPr lang="pt-BR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pt-BR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  <m:r>
                              <a:rPr lang="es-ES" b="0" i="1">
                                <a:latin typeface="Cambria Math" panose="02040503050406030204" pitchFamily="18" charset="0"/>
                              </a:rPr>
                              <m:t>(</m:t>
                            </m:r>
                            <m:r>
                              <a:rPr lang="es-ES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es-ES" b="0" i="1">
                                <a:latin typeface="Cambria Math" panose="02040503050406030204" pitchFamily="18" charset="0"/>
                              </a:rPr>
                              <m:t>+1)</m:t>
                            </m:r>
                          </m:num>
                          <m:den>
                            <m:r>
                              <a:rPr lang="es-ES" b="0" i="1">
                                <a:latin typeface="Cambria Math" panose="02040503050406030204" pitchFamily="18" charset="0"/>
                              </a:rPr>
                              <m:t>5</m:t>
                            </m:r>
                          </m:den>
                        </m:f>
                        <m:r>
                          <a:rPr lang="es-ES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s-ES" i="1">
                            <a:solidFill>
                              <a:srgbClr val="181818"/>
                            </a:solidFill>
                            <a:latin typeface="-apple-system"/>
                          </a:rPr>
                          <m:t>F</m:t>
                        </m:r>
                        <m:r>
                          <m:rPr>
                            <m:nor/>
                          </m:rPr>
                          <a:rPr lang="es-ES" i="1" baseline="-25000">
                            <a:solidFill>
                              <a:srgbClr val="181818"/>
                            </a:solidFill>
                            <a:latin typeface="-apple-system"/>
                          </a:rPr>
                          <m:t>i</m:t>
                        </m:r>
                        <m:r>
                          <m:rPr>
                            <m:nor/>
                          </m:rPr>
                          <a:rPr lang="es-ES" i="1" baseline="-25000">
                            <a:solidFill>
                              <a:srgbClr val="181818"/>
                            </a:solidFill>
                            <a:latin typeface="-apple-system"/>
                          </a:rPr>
                          <m:t>−1</m:t>
                        </m:r>
                      </m:num>
                      <m:den>
                        <m:sSub>
                          <m:sSubPr>
                            <m:ctrlPr>
                              <a:rPr lang="pt-BR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b="0" i="1">
                                <a:latin typeface="Cambria Math" panose="02040503050406030204" pitchFamily="18" charset="0"/>
                              </a:rPr>
                              <m:t>𝑓</m:t>
                            </m:r>
                          </m:e>
                          <m:sub>
                            <m:r>
                              <a:rPr lang="es-ES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</m:sub>
                        </m:sSub>
                      </m:den>
                    </m:f>
                    <m:sSub>
                      <m:sSubPr>
                        <m:ctrlPr>
                          <a:rPr lang="pt-BR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b="0" i="1">
                            <a:latin typeface="Cambria Math" panose="02040503050406030204" pitchFamily="18" charset="0"/>
                          </a:rPr>
                          <m:t>𝑙</m:t>
                        </m:r>
                      </m:e>
                      <m:sub>
                        <m:r>
                          <a:rPr lang="es-ES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EC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890227F-A0FF-9A3B-AB18-A4D800744D33}"/>
                </a:ext>
              </a:extLst>
            </xdr:cNvPr>
            <xdr:cNvSpPr txBox="1"/>
          </xdr:nvSpPr>
          <xdr:spPr>
            <a:xfrm>
              <a:off x="0" y="5143500"/>
              <a:ext cx="2813078" cy="76328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ES" b="0" i="0">
                  <a:latin typeface="Cambria Math" panose="02040503050406030204" pitchFamily="18" charset="0"/>
                </a:rPr>
                <a:t>𝐾</a:t>
              </a:r>
              <a:r>
                <a:rPr lang="pt-BR" b="0" i="0">
                  <a:latin typeface="Cambria Math" panose="02040503050406030204" pitchFamily="18" charset="0"/>
                </a:rPr>
                <a:t>_</a:t>
              </a:r>
              <a:r>
                <a:rPr lang="es-ES" b="0" i="0">
                  <a:latin typeface="Cambria Math" panose="02040503050406030204" pitchFamily="18" charset="0"/>
                </a:rPr>
                <a:t>𝑘</a:t>
              </a:r>
              <a:r>
                <a:rPr lang="pt-BR" i="0">
                  <a:latin typeface="Cambria Math" panose="02040503050406030204" pitchFamily="18" charset="0"/>
                </a:rPr>
                <a:t>=</a:t>
              </a:r>
              <a:r>
                <a:rPr lang="es-ES" b="0" i="0">
                  <a:latin typeface="Cambria Math" panose="02040503050406030204" pitchFamily="18" charset="0"/>
                </a:rPr>
                <a:t>𝐿</a:t>
              </a:r>
              <a:r>
                <a:rPr lang="pt-BR" b="0" i="0">
                  <a:latin typeface="Cambria Math" panose="02040503050406030204" pitchFamily="18" charset="0"/>
                </a:rPr>
                <a:t>_</a:t>
              </a:r>
              <a:r>
                <a:rPr lang="es-ES" b="0" i="0">
                  <a:latin typeface="Cambria Math" panose="02040503050406030204" pitchFamily="18" charset="0"/>
                </a:rPr>
                <a:t>𝑖</a:t>
              </a:r>
              <a:r>
                <a:rPr lang="pt-BR" i="0">
                  <a:latin typeface="Cambria Math" panose="02040503050406030204" pitchFamily="18" charset="0"/>
                </a:rPr>
                <a:t>+((</a:t>
              </a:r>
              <a:r>
                <a:rPr lang="es-ES" b="0" i="0">
                  <a:latin typeface="Cambria Math" panose="02040503050406030204" pitchFamily="18" charset="0"/>
                </a:rPr>
                <a:t>𝐾(𝑛+1)</a:t>
              </a:r>
              <a:r>
                <a:rPr lang="pt-BR" b="0" i="0">
                  <a:latin typeface="Cambria Math" panose="02040503050406030204" pitchFamily="18" charset="0"/>
                </a:rPr>
                <a:t>)/</a:t>
              </a:r>
              <a:r>
                <a:rPr lang="es-ES" b="0" i="0">
                  <a:latin typeface="Cambria Math" panose="02040503050406030204" pitchFamily="18" charset="0"/>
                </a:rPr>
                <a:t>5−</a:t>
              </a:r>
              <a:r>
                <a:rPr lang="es-ES" b="0" i="0">
                  <a:solidFill>
                    <a:srgbClr val="181818"/>
                  </a:solidFill>
                  <a:latin typeface="-apple-system"/>
                </a:rPr>
                <a:t>"</a:t>
              </a:r>
              <a:r>
                <a:rPr lang="es-ES" i="0">
                  <a:solidFill>
                    <a:srgbClr val="181818"/>
                  </a:solidFill>
                  <a:latin typeface="-apple-system"/>
                </a:rPr>
                <a:t>F</a:t>
              </a:r>
              <a:r>
                <a:rPr lang="es-ES" i="0" baseline="-25000">
                  <a:solidFill>
                    <a:srgbClr val="181818"/>
                  </a:solidFill>
                  <a:latin typeface="-apple-system"/>
                </a:rPr>
                <a:t>i−1</a:t>
              </a:r>
              <a:r>
                <a:rPr lang="es-ES" i="0" baseline="-25000">
                  <a:solidFill>
                    <a:srgbClr val="181818"/>
                  </a:solidFill>
                  <a:latin typeface="Cambria Math" panose="02040503050406030204" pitchFamily="18" charset="0"/>
                </a:rPr>
                <a:t>" </a:t>
              </a:r>
              <a:r>
                <a:rPr lang="pt-BR" i="0" baseline="-25000">
                  <a:solidFill>
                    <a:srgbClr val="181818"/>
                  </a:solidFill>
                  <a:latin typeface="Cambria Math" panose="02040503050406030204" pitchFamily="18" charset="0"/>
                </a:rPr>
                <a:t>)/</a:t>
              </a:r>
              <a:r>
                <a:rPr lang="es-ES" b="0" i="0">
                  <a:latin typeface="Cambria Math" panose="02040503050406030204" pitchFamily="18" charset="0"/>
                </a:rPr>
                <a:t>𝑓</a:t>
              </a:r>
              <a:r>
                <a:rPr lang="pt-BR" b="0" i="0">
                  <a:latin typeface="Cambria Math" panose="02040503050406030204" pitchFamily="18" charset="0"/>
                </a:rPr>
                <a:t>_</a:t>
              </a:r>
              <a:r>
                <a:rPr lang="es-ES" b="0" i="0">
                  <a:latin typeface="Cambria Math" panose="02040503050406030204" pitchFamily="18" charset="0"/>
                </a:rPr>
                <a:t>𝑖 </a:t>
              </a:r>
              <a:r>
                <a:rPr lang="pt-BR" b="0" i="0">
                  <a:latin typeface="Cambria Math" panose="02040503050406030204" pitchFamily="18" charset="0"/>
                </a:rPr>
                <a:t> </a:t>
              </a:r>
              <a:r>
                <a:rPr lang="es-ES" b="0" i="0">
                  <a:latin typeface="Cambria Math" panose="02040503050406030204" pitchFamily="18" charset="0"/>
                </a:rPr>
                <a:t>𝑙</a:t>
              </a:r>
              <a:r>
                <a:rPr lang="pt-BR" b="0" i="0">
                  <a:latin typeface="Cambria Math" panose="02040503050406030204" pitchFamily="18" charset="0"/>
                </a:rPr>
                <a:t>_</a:t>
              </a:r>
              <a:r>
                <a:rPr lang="es-ES" b="0" i="0">
                  <a:latin typeface="Cambria Math" panose="02040503050406030204" pitchFamily="18" charset="0"/>
                </a:rPr>
                <a:t>𝑖</a:t>
              </a:r>
              <a:endParaRPr lang="es-EC"/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38</xdr:row>
      <xdr:rowOff>0</xdr:rowOff>
    </xdr:from>
    <xdr:to>
      <xdr:col>2</xdr:col>
      <xdr:colOff>384197</xdr:colOff>
      <xdr:row>42</xdr:row>
      <xdr:rowOff>8176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C4E82DE-199F-4EE9-A07D-1841B4A19332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1908197" cy="770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3</xdr:col>
      <xdr:colOff>65395</xdr:colOff>
      <xdr:row>51</xdr:row>
      <xdr:rowOff>153950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F78023C0-E7E7-4CBA-B129-C4CB531B37B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2351395" cy="91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23E48-278C-4CAB-9CFB-61A214DB4972}">
  <dimension ref="A1:I48"/>
  <sheetViews>
    <sheetView workbookViewId="0">
      <selection activeCell="B4" sqref="B4:B17"/>
    </sheetView>
  </sheetViews>
  <sheetFormatPr baseColWidth="10" defaultRowHeight="15" x14ac:dyDescent="0.25"/>
  <sheetData>
    <row r="1" spans="1:9" ht="15.75" x14ac:dyDescent="0.25">
      <c r="A1" s="2" t="s">
        <v>0</v>
      </c>
      <c r="B1" s="2"/>
      <c r="C1" s="2"/>
      <c r="D1" s="2"/>
      <c r="E1" s="2"/>
    </row>
    <row r="2" spans="1:9" ht="15.75" x14ac:dyDescent="0.25">
      <c r="A2" s="2" t="s">
        <v>21</v>
      </c>
      <c r="B2" s="2"/>
      <c r="C2" s="2"/>
      <c r="D2" s="2"/>
      <c r="E2" s="2"/>
    </row>
    <row r="3" spans="1:9" x14ac:dyDescent="0.25">
      <c r="B3" t="s">
        <v>1</v>
      </c>
    </row>
    <row r="4" spans="1:9" x14ac:dyDescent="0.25">
      <c r="B4" s="6" t="s">
        <v>8</v>
      </c>
      <c r="C4" s="6" t="s">
        <v>9</v>
      </c>
      <c r="D4" t="s">
        <v>10</v>
      </c>
      <c r="H4" t="s">
        <v>11</v>
      </c>
    </row>
    <row r="5" spans="1:9" x14ac:dyDescent="0.25">
      <c r="B5" s="6">
        <v>20</v>
      </c>
      <c r="C5" s="6">
        <v>10</v>
      </c>
      <c r="D5">
        <v>10</v>
      </c>
      <c r="G5" t="s">
        <v>4</v>
      </c>
      <c r="H5">
        <f>1*14/4</f>
        <v>3.5</v>
      </c>
      <c r="I5">
        <v>10</v>
      </c>
    </row>
    <row r="6" spans="1:9" x14ac:dyDescent="0.25">
      <c r="B6" s="6">
        <v>15</v>
      </c>
      <c r="C6" s="6">
        <v>20</v>
      </c>
      <c r="D6">
        <v>10</v>
      </c>
      <c r="I6" s="5">
        <v>10</v>
      </c>
    </row>
    <row r="7" spans="1:9" x14ac:dyDescent="0.25">
      <c r="B7" s="6">
        <v>20</v>
      </c>
      <c r="C7" s="6">
        <v>20</v>
      </c>
      <c r="D7">
        <v>11</v>
      </c>
      <c r="I7" s="5">
        <v>10</v>
      </c>
    </row>
    <row r="8" spans="1:9" x14ac:dyDescent="0.25">
      <c r="B8" s="6">
        <v>11</v>
      </c>
      <c r="C8" s="6">
        <v>11</v>
      </c>
      <c r="D8" s="3">
        <v>14</v>
      </c>
      <c r="E8" s="4" t="s">
        <v>5</v>
      </c>
      <c r="I8" s="3">
        <v>11</v>
      </c>
    </row>
    <row r="9" spans="1:9" x14ac:dyDescent="0.25">
      <c r="B9" s="6">
        <v>20</v>
      </c>
      <c r="C9" s="6">
        <v>20</v>
      </c>
      <c r="D9">
        <v>15</v>
      </c>
      <c r="I9" s="5">
        <v>14</v>
      </c>
    </row>
    <row r="10" spans="1:9" x14ac:dyDescent="0.25">
      <c r="B10" s="6">
        <v>15</v>
      </c>
      <c r="C10" s="6">
        <v>20</v>
      </c>
      <c r="D10">
        <v>15</v>
      </c>
      <c r="I10">
        <v>15</v>
      </c>
    </row>
    <row r="11" spans="1:9" x14ac:dyDescent="0.25">
      <c r="B11" s="6">
        <v>15</v>
      </c>
      <c r="C11" s="6">
        <v>14</v>
      </c>
      <c r="D11" s="3">
        <v>15</v>
      </c>
      <c r="E11" t="s">
        <v>2</v>
      </c>
      <c r="F11" t="s">
        <v>3</v>
      </c>
      <c r="I11" s="3">
        <v>20</v>
      </c>
    </row>
    <row r="12" spans="1:9" x14ac:dyDescent="0.25">
      <c r="B12" s="6">
        <v>30</v>
      </c>
      <c r="C12" s="6">
        <v>40</v>
      </c>
      <c r="D12">
        <v>15</v>
      </c>
      <c r="I12">
        <v>20</v>
      </c>
    </row>
    <row r="13" spans="1:9" x14ac:dyDescent="0.25">
      <c r="B13" s="6">
        <v>15</v>
      </c>
      <c r="C13" s="6">
        <v>15</v>
      </c>
      <c r="D13">
        <v>20</v>
      </c>
      <c r="I13">
        <v>20</v>
      </c>
    </row>
    <row r="14" spans="1:9" x14ac:dyDescent="0.25">
      <c r="B14" s="6">
        <v>30</v>
      </c>
      <c r="C14" s="6">
        <v>30</v>
      </c>
      <c r="D14" s="5">
        <v>20</v>
      </c>
      <c r="I14">
        <v>20</v>
      </c>
    </row>
    <row r="15" spans="1:9" x14ac:dyDescent="0.25">
      <c r="B15" s="6">
        <v>10</v>
      </c>
      <c r="C15" s="6">
        <v>10</v>
      </c>
      <c r="D15" s="3">
        <v>20</v>
      </c>
      <c r="E15" s="4" t="s">
        <v>7</v>
      </c>
      <c r="G15" t="s">
        <v>6</v>
      </c>
      <c r="H15">
        <f>3*14/4</f>
        <v>10.5</v>
      </c>
      <c r="I15" s="3">
        <v>20</v>
      </c>
    </row>
    <row r="16" spans="1:9" x14ac:dyDescent="0.25">
      <c r="B16" s="6">
        <v>10</v>
      </c>
      <c r="C16" s="6">
        <v>10</v>
      </c>
      <c r="D16">
        <v>30</v>
      </c>
      <c r="I16">
        <v>30</v>
      </c>
    </row>
    <row r="17" spans="1:9" x14ac:dyDescent="0.25">
      <c r="B17" s="6">
        <v>14</v>
      </c>
      <c r="C17" s="6">
        <v>20</v>
      </c>
      <c r="D17">
        <v>30</v>
      </c>
      <c r="I17">
        <v>40</v>
      </c>
    </row>
    <row r="19" spans="1:9" x14ac:dyDescent="0.25">
      <c r="E19" s="6" t="s">
        <v>10</v>
      </c>
      <c r="F19" s="6" t="s">
        <v>9</v>
      </c>
    </row>
    <row r="20" spans="1:9" x14ac:dyDescent="0.25">
      <c r="D20" s="6" t="s">
        <v>12</v>
      </c>
      <c r="E20" s="6">
        <v>10</v>
      </c>
      <c r="F20" s="6">
        <v>10</v>
      </c>
    </row>
    <row r="21" spans="1:9" x14ac:dyDescent="0.25">
      <c r="D21" s="6" t="s">
        <v>5</v>
      </c>
      <c r="E21" s="6">
        <f>QUARTILE(D5:D17,1)</f>
        <v>14</v>
      </c>
      <c r="F21" s="6">
        <v>11</v>
      </c>
    </row>
    <row r="22" spans="1:9" x14ac:dyDescent="0.25">
      <c r="D22" s="6" t="s">
        <v>3</v>
      </c>
      <c r="E22" s="6">
        <f>QUARTILE(D5:D17,2)</f>
        <v>15</v>
      </c>
      <c r="F22" s="6">
        <v>20</v>
      </c>
    </row>
    <row r="23" spans="1:9" x14ac:dyDescent="0.25">
      <c r="D23" s="6" t="s">
        <v>7</v>
      </c>
      <c r="E23" s="6">
        <f>QUARTILE(D5:D17,3)</f>
        <v>20</v>
      </c>
      <c r="F23" s="6">
        <v>20</v>
      </c>
    </row>
    <row r="24" spans="1:9" x14ac:dyDescent="0.25">
      <c r="D24" s="6" t="s">
        <v>13</v>
      </c>
      <c r="E24" s="6">
        <v>30</v>
      </c>
      <c r="F24" s="6">
        <v>40</v>
      </c>
    </row>
    <row r="26" spans="1:9" x14ac:dyDescent="0.25">
      <c r="A26" t="s">
        <v>17</v>
      </c>
    </row>
    <row r="27" spans="1:9" x14ac:dyDescent="0.25">
      <c r="A27" t="s">
        <v>5</v>
      </c>
      <c r="B27" t="s">
        <v>14</v>
      </c>
    </row>
    <row r="28" spans="1:9" x14ac:dyDescent="0.25">
      <c r="A28" t="s">
        <v>3</v>
      </c>
      <c r="B28" t="s">
        <v>15</v>
      </c>
    </row>
    <row r="29" spans="1:9" x14ac:dyDescent="0.25">
      <c r="A29" t="s">
        <v>7</v>
      </c>
      <c r="B29" t="s">
        <v>16</v>
      </c>
    </row>
    <row r="44" spans="1:2" x14ac:dyDescent="0.25">
      <c r="A44" t="s">
        <v>18</v>
      </c>
    </row>
    <row r="46" spans="1:2" x14ac:dyDescent="0.25">
      <c r="A46" t="s">
        <v>5</v>
      </c>
      <c r="B46" t="s">
        <v>19</v>
      </c>
    </row>
    <row r="47" spans="1:2" x14ac:dyDescent="0.25">
      <c r="A47" t="s">
        <v>3</v>
      </c>
      <c r="B47" t="s">
        <v>20</v>
      </c>
    </row>
    <row r="48" spans="1:2" x14ac:dyDescent="0.25">
      <c r="A48" t="s">
        <v>7</v>
      </c>
      <c r="B48" t="s">
        <v>16</v>
      </c>
    </row>
  </sheetData>
  <sortState xmlns:xlrd2="http://schemas.microsoft.com/office/spreadsheetml/2017/richdata2" ref="I5:I17">
    <sortCondition ref="I5:I1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EA02-48C9-4559-BA5A-25E30FB38783}">
  <dimension ref="A1:H29"/>
  <sheetViews>
    <sheetView topLeftCell="E7" workbookViewId="0">
      <selection activeCell="I21" sqref="I21:J21"/>
    </sheetView>
  </sheetViews>
  <sheetFormatPr baseColWidth="10" defaultRowHeight="15" x14ac:dyDescent="0.25"/>
  <sheetData>
    <row r="1" spans="1:8" x14ac:dyDescent="0.25">
      <c r="A1" s="1" t="s">
        <v>22</v>
      </c>
    </row>
    <row r="3" spans="1:8" x14ac:dyDescent="0.25">
      <c r="B3" s="6" t="s">
        <v>8</v>
      </c>
    </row>
    <row r="4" spans="1:8" x14ac:dyDescent="0.25">
      <c r="B4" s="6">
        <v>20</v>
      </c>
      <c r="D4">
        <v>10</v>
      </c>
    </row>
    <row r="5" spans="1:8" x14ac:dyDescent="0.25">
      <c r="B5" s="6">
        <v>15</v>
      </c>
      <c r="D5">
        <v>10</v>
      </c>
      <c r="F5" s="8" t="s">
        <v>23</v>
      </c>
      <c r="G5" s="8">
        <f>1*14/5</f>
        <v>2.8</v>
      </c>
      <c r="H5" s="8"/>
    </row>
    <row r="6" spans="1:8" x14ac:dyDescent="0.25">
      <c r="B6" s="6">
        <v>20</v>
      </c>
      <c r="D6">
        <v>11</v>
      </c>
      <c r="F6" s="8"/>
      <c r="G6" s="8"/>
      <c r="H6" s="8"/>
    </row>
    <row r="7" spans="1:8" x14ac:dyDescent="0.25">
      <c r="B7" s="6">
        <v>11</v>
      </c>
      <c r="D7">
        <v>14</v>
      </c>
      <c r="F7" s="8" t="s">
        <v>24</v>
      </c>
      <c r="G7" s="8" t="s">
        <v>25</v>
      </c>
      <c r="H7" s="9">
        <v>0.2</v>
      </c>
    </row>
    <row r="8" spans="1:8" x14ac:dyDescent="0.25">
      <c r="B8" s="6">
        <v>20</v>
      </c>
      <c r="D8">
        <v>15</v>
      </c>
      <c r="F8" s="8"/>
      <c r="G8" s="8"/>
      <c r="H8" s="8"/>
    </row>
    <row r="9" spans="1:8" x14ac:dyDescent="0.25">
      <c r="B9" s="6">
        <v>15</v>
      </c>
      <c r="D9">
        <v>15</v>
      </c>
      <c r="F9" s="3" t="s">
        <v>24</v>
      </c>
      <c r="G9" s="3">
        <f>(D5+D6)/2</f>
        <v>10.5</v>
      </c>
      <c r="H9" s="8"/>
    </row>
    <row r="10" spans="1:8" x14ac:dyDescent="0.25">
      <c r="B10" s="6">
        <v>15</v>
      </c>
      <c r="D10">
        <v>15</v>
      </c>
    </row>
    <row r="11" spans="1:8" x14ac:dyDescent="0.25">
      <c r="B11" s="6">
        <v>30</v>
      </c>
      <c r="D11">
        <v>15</v>
      </c>
    </row>
    <row r="12" spans="1:8" x14ac:dyDescent="0.25">
      <c r="B12" s="6">
        <v>15</v>
      </c>
      <c r="D12">
        <v>20</v>
      </c>
      <c r="F12" s="10" t="s">
        <v>26</v>
      </c>
      <c r="G12" s="10" t="s">
        <v>27</v>
      </c>
      <c r="H12" s="11">
        <v>0.4</v>
      </c>
    </row>
    <row r="13" spans="1:8" x14ac:dyDescent="0.25">
      <c r="B13" s="6">
        <v>30</v>
      </c>
      <c r="D13">
        <v>20</v>
      </c>
      <c r="F13" s="10"/>
      <c r="G13" s="10"/>
      <c r="H13" s="10"/>
    </row>
    <row r="14" spans="1:8" x14ac:dyDescent="0.25">
      <c r="B14" s="6">
        <v>10</v>
      </c>
      <c r="D14">
        <v>20</v>
      </c>
      <c r="F14" s="10" t="s">
        <v>35</v>
      </c>
      <c r="G14" s="10">
        <f>2*14/5</f>
        <v>5.6</v>
      </c>
      <c r="H14" s="10"/>
    </row>
    <row r="15" spans="1:8" x14ac:dyDescent="0.25">
      <c r="B15" s="6">
        <v>10</v>
      </c>
      <c r="D15">
        <v>30</v>
      </c>
      <c r="F15" s="10"/>
      <c r="G15" s="10"/>
      <c r="H15" s="10"/>
    </row>
    <row r="16" spans="1:8" x14ac:dyDescent="0.25">
      <c r="B16" s="6">
        <v>14</v>
      </c>
      <c r="D16">
        <v>30</v>
      </c>
      <c r="F16" s="3" t="s">
        <v>26</v>
      </c>
      <c r="G16" s="3">
        <v>15</v>
      </c>
      <c r="H16" s="10"/>
    </row>
    <row r="17" spans="6:8" x14ac:dyDescent="0.25">
      <c r="F17" s="5" t="s">
        <v>37</v>
      </c>
    </row>
    <row r="19" spans="6:8" x14ac:dyDescent="0.25">
      <c r="F19" s="12" t="s">
        <v>28</v>
      </c>
      <c r="G19" s="12" t="s">
        <v>30</v>
      </c>
      <c r="H19" s="13">
        <v>0.6</v>
      </c>
    </row>
    <row r="20" spans="6:8" x14ac:dyDescent="0.25">
      <c r="F20" s="12"/>
      <c r="G20" s="12"/>
      <c r="H20" s="12"/>
    </row>
    <row r="21" spans="6:8" x14ac:dyDescent="0.25">
      <c r="F21" s="12" t="s">
        <v>34</v>
      </c>
      <c r="G21" s="12">
        <f>3*14/5</f>
        <v>8.4</v>
      </c>
      <c r="H21" s="12"/>
    </row>
    <row r="22" spans="6:8" x14ac:dyDescent="0.25">
      <c r="F22" s="12"/>
      <c r="G22" s="12"/>
      <c r="H22" s="12"/>
    </row>
    <row r="23" spans="6:8" x14ac:dyDescent="0.25">
      <c r="F23" s="3" t="s">
        <v>29</v>
      </c>
      <c r="G23" s="3">
        <f>(15+20)/2</f>
        <v>17.5</v>
      </c>
      <c r="H23" s="12"/>
    </row>
    <row r="25" spans="6:8" x14ac:dyDescent="0.25">
      <c r="F25" s="14" t="s">
        <v>31</v>
      </c>
      <c r="G25" s="14" t="s">
        <v>32</v>
      </c>
      <c r="H25" s="15">
        <v>0.8</v>
      </c>
    </row>
    <row r="26" spans="6:8" x14ac:dyDescent="0.25">
      <c r="F26" s="14"/>
      <c r="G26" s="14"/>
      <c r="H26" s="14"/>
    </row>
    <row r="27" spans="6:8" x14ac:dyDescent="0.25">
      <c r="F27" s="14" t="s">
        <v>33</v>
      </c>
      <c r="G27" s="14">
        <f>4*14/5</f>
        <v>11.2</v>
      </c>
      <c r="H27" s="14"/>
    </row>
    <row r="28" spans="6:8" x14ac:dyDescent="0.25">
      <c r="F28" s="14"/>
      <c r="G28" s="14"/>
      <c r="H28" s="14"/>
    </row>
    <row r="29" spans="6:8" x14ac:dyDescent="0.25">
      <c r="F29" s="3" t="s">
        <v>36</v>
      </c>
      <c r="G29" s="3">
        <f>(30+20)/2</f>
        <v>25</v>
      </c>
      <c r="H29" s="14"/>
    </row>
  </sheetData>
  <sortState xmlns:xlrd2="http://schemas.microsoft.com/office/spreadsheetml/2017/richdata2" ref="D4:D16">
    <sortCondition ref="D4:D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B00F-613D-4FAF-9B3E-BB4D384CA183}">
  <dimension ref="A1:F52"/>
  <sheetViews>
    <sheetView tabSelected="1" topLeftCell="A37" workbookViewId="0">
      <selection activeCell="F50" sqref="F50"/>
    </sheetView>
  </sheetViews>
  <sheetFormatPr baseColWidth="10" defaultRowHeight="15" x14ac:dyDescent="0.25"/>
  <sheetData>
    <row r="1" spans="1:4" x14ac:dyDescent="0.25">
      <c r="A1" t="s">
        <v>38</v>
      </c>
    </row>
    <row r="3" spans="1:4" x14ac:dyDescent="0.25">
      <c r="B3" t="s">
        <v>39</v>
      </c>
    </row>
    <row r="5" spans="1:4" x14ac:dyDescent="0.25">
      <c r="B5" s="16" t="s">
        <v>40</v>
      </c>
      <c r="C5" s="16"/>
      <c r="D5" s="17" t="s">
        <v>41</v>
      </c>
    </row>
    <row r="6" spans="1:4" x14ac:dyDescent="0.25">
      <c r="A6" t="s">
        <v>52</v>
      </c>
      <c r="B6" s="18">
        <v>0.6</v>
      </c>
      <c r="C6" s="18">
        <f>B6+1.5</f>
        <v>2.1</v>
      </c>
      <c r="D6" s="6">
        <v>14</v>
      </c>
    </row>
    <row r="7" spans="1:4" x14ac:dyDescent="0.25">
      <c r="A7" t="s">
        <v>26</v>
      </c>
      <c r="B7" s="20">
        <v>2.2000000000000002</v>
      </c>
      <c r="C7" s="20">
        <f t="shared" ref="C7:C11" si="0">B7+1.5</f>
        <v>3.7</v>
      </c>
      <c r="D7" s="6">
        <v>14</v>
      </c>
    </row>
    <row r="8" spans="1:4" x14ac:dyDescent="0.25">
      <c r="B8" s="6">
        <v>3.8</v>
      </c>
      <c r="C8" s="6">
        <f t="shared" si="0"/>
        <v>5.3</v>
      </c>
      <c r="D8" s="6">
        <v>4</v>
      </c>
    </row>
    <row r="9" spans="1:4" x14ac:dyDescent="0.25">
      <c r="B9" s="6">
        <v>5.4</v>
      </c>
      <c r="C9" s="6">
        <f t="shared" si="0"/>
        <v>6.9</v>
      </c>
      <c r="D9" s="6">
        <v>2</v>
      </c>
    </row>
    <row r="10" spans="1:4" x14ac:dyDescent="0.25">
      <c r="B10" s="6">
        <v>7</v>
      </c>
      <c r="C10" s="6">
        <f t="shared" si="0"/>
        <v>8.5</v>
      </c>
      <c r="D10" s="6">
        <v>2</v>
      </c>
    </row>
    <row r="11" spans="1:4" x14ac:dyDescent="0.25">
      <c r="A11" t="s">
        <v>56</v>
      </c>
      <c r="B11" s="20">
        <v>8.6</v>
      </c>
      <c r="C11" s="20">
        <f t="shared" si="0"/>
        <v>10.1</v>
      </c>
      <c r="D11" s="6">
        <v>4</v>
      </c>
    </row>
    <row r="14" spans="1:4" x14ac:dyDescent="0.25">
      <c r="A14" s="1" t="s">
        <v>42</v>
      </c>
      <c r="B14" s="7">
        <v>-0.25</v>
      </c>
    </row>
    <row r="16" spans="1:4" x14ac:dyDescent="0.25">
      <c r="A16" t="s">
        <v>43</v>
      </c>
      <c r="B16" s="4">
        <f>1*40/4</f>
        <v>10</v>
      </c>
      <c r="C16" t="s">
        <v>44</v>
      </c>
    </row>
    <row r="19" spans="1:6" x14ac:dyDescent="0.25">
      <c r="D19" s="3" t="s">
        <v>5</v>
      </c>
      <c r="E19" s="19">
        <f>B6+((10-0)/D6)*1.5</f>
        <v>1.6714285714285713</v>
      </c>
    </row>
    <row r="21" spans="1:6" x14ac:dyDescent="0.25">
      <c r="D21" t="s">
        <v>45</v>
      </c>
    </row>
    <row r="23" spans="1:6" x14ac:dyDescent="0.25">
      <c r="A23" s="1" t="s">
        <v>27</v>
      </c>
      <c r="B23" s="7">
        <v>0.4</v>
      </c>
    </row>
    <row r="25" spans="1:6" x14ac:dyDescent="0.25">
      <c r="A25" t="s">
        <v>46</v>
      </c>
      <c r="B25">
        <f>(2*41)/5</f>
        <v>16.399999999999999</v>
      </c>
      <c r="C25" t="s">
        <v>47</v>
      </c>
    </row>
    <row r="29" spans="1:6" x14ac:dyDescent="0.25">
      <c r="E29" s="3" t="s">
        <v>26</v>
      </c>
      <c r="F29" s="21">
        <f>B7+((16.4-14)/14)*1.5</f>
        <v>2.4571428571428573</v>
      </c>
    </row>
    <row r="31" spans="1:6" x14ac:dyDescent="0.25">
      <c r="E31" t="s">
        <v>48</v>
      </c>
    </row>
    <row r="34" spans="1:6" x14ac:dyDescent="0.25">
      <c r="A34" s="1" t="s">
        <v>49</v>
      </c>
      <c r="B34" s="7">
        <v>0.3</v>
      </c>
    </row>
    <row r="36" spans="1:6" x14ac:dyDescent="0.25">
      <c r="A36" t="s">
        <v>50</v>
      </c>
      <c r="B36">
        <f>3*40/10</f>
        <v>12</v>
      </c>
    </row>
    <row r="41" spans="1:6" x14ac:dyDescent="0.25">
      <c r="E41" s="3" t="s">
        <v>51</v>
      </c>
      <c r="F41" s="21">
        <f>B6+((12-0)/14)*1.5</f>
        <v>1.8857142857142857</v>
      </c>
    </row>
    <row r="43" spans="1:6" x14ac:dyDescent="0.25">
      <c r="E43" t="s">
        <v>53</v>
      </c>
    </row>
    <row r="44" spans="1:6" x14ac:dyDescent="0.25">
      <c r="A44" s="1" t="s">
        <v>54</v>
      </c>
      <c r="B44" s="7">
        <v>0.99</v>
      </c>
    </row>
    <row r="46" spans="1:6" x14ac:dyDescent="0.25">
      <c r="A46" t="s">
        <v>55</v>
      </c>
      <c r="B46">
        <f>99*40/100</f>
        <v>39.6</v>
      </c>
    </row>
    <row r="50" spans="5:6" x14ac:dyDescent="0.25">
      <c r="E50" s="3" t="s">
        <v>56</v>
      </c>
      <c r="F50" s="3">
        <f>B11+((39.6-36)/4)*1.5</f>
        <v>9.9499999999999993</v>
      </c>
    </row>
    <row r="52" spans="5:6" x14ac:dyDescent="0.25">
      <c r="E52" t="s">
        <v>57</v>
      </c>
    </row>
  </sheetData>
  <mergeCells count="1"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Cuart</vt:lpstr>
      <vt:lpstr>quint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2025-04-29T16:21:51Z</dcterms:created>
  <dcterms:modified xsi:type="dcterms:W3CDTF">2025-04-29T17:53:15Z</dcterms:modified>
</cp:coreProperties>
</file>