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\Downloads\"/>
    </mc:Choice>
  </mc:AlternateContent>
  <xr:revisionPtr revIDLastSave="0" documentId="13_ncr:1_{C58C33C6-83D1-4C00-8048-B4D496D5D24D}" xr6:coauthVersionLast="47" xr6:coauthVersionMax="47" xr10:uidLastSave="{00000000-0000-0000-0000-000000000000}"/>
  <bookViews>
    <workbookView xWindow="-120" yWindow="-120" windowWidth="15600" windowHeight="11040" xr2:uid="{0724DE82-5B1C-4528-BCD2-050C6390FCA9}"/>
  </bookViews>
  <sheets>
    <sheet name="Ej1" sheetId="3" r:id="rId1"/>
    <sheet name="ej2" sheetId="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37" i="3" l="1"/>
  <c r="C136" i="3"/>
  <c r="C135" i="3"/>
  <c r="H103" i="3"/>
  <c r="H98" i="3"/>
  <c r="H99" i="3"/>
  <c r="H100" i="3"/>
  <c r="H101" i="3"/>
  <c r="H102" i="3"/>
  <c r="H97" i="3"/>
  <c r="C133" i="3"/>
  <c r="E119" i="3"/>
  <c r="E106" i="3"/>
  <c r="G103" i="3"/>
  <c r="D102" i="3"/>
  <c r="F102" i="3" s="1"/>
  <c r="D101" i="3"/>
  <c r="F101" i="3" s="1"/>
  <c r="D100" i="3"/>
  <c r="F100" i="3" s="1"/>
  <c r="D99" i="3"/>
  <c r="F99" i="3" s="1"/>
  <c r="D98" i="3"/>
  <c r="F98" i="3" s="1"/>
  <c r="D97" i="3"/>
  <c r="F97" i="3" s="1"/>
  <c r="E107" i="3" s="1"/>
  <c r="D91" i="3"/>
  <c r="D90" i="3"/>
  <c r="D89" i="3"/>
  <c r="B7" i="4"/>
  <c r="N30" i="3"/>
  <c r="M25" i="3"/>
  <c r="O25" i="3" s="1"/>
  <c r="M26" i="3"/>
  <c r="M27" i="3"/>
  <c r="M28" i="3"/>
  <c r="M29" i="3"/>
  <c r="M24" i="3"/>
  <c r="L30" i="3"/>
  <c r="I25" i="3"/>
  <c r="K25" i="3" s="1"/>
  <c r="I26" i="3"/>
  <c r="K26" i="3" s="1"/>
  <c r="I27" i="3"/>
  <c r="K27" i="3" s="1"/>
  <c r="I28" i="3"/>
  <c r="K28" i="3" s="1"/>
  <c r="I29" i="3"/>
  <c r="K29" i="3" s="1"/>
  <c r="I24" i="3"/>
  <c r="K24" i="3" s="1"/>
  <c r="I18" i="3"/>
  <c r="I17" i="3"/>
  <c r="I19" i="3" s="1"/>
  <c r="I20" i="3" s="1"/>
  <c r="I16" i="3"/>
  <c r="M30" i="3" l="1"/>
  <c r="O26" i="3"/>
  <c r="O27" i="3" s="1"/>
  <c r="O28" i="3" s="1"/>
  <c r="O29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B98" authorId="0" shapeId="0" xr:uid="{6452EF76-FCBF-46DA-9206-C8ED32A2CDFD}">
      <text>
        <r>
          <rPr>
            <b/>
            <sz val="9"/>
            <color indexed="81"/>
            <rFont val="Tahoma"/>
            <charset val="1"/>
          </rPr>
          <t>User:</t>
        </r>
        <r>
          <rPr>
            <sz val="9"/>
            <color indexed="81"/>
            <rFont val="Tahoma"/>
            <charset val="1"/>
          </rPr>
          <t xml:space="preserve">
Intervalo de la clase mediana</t>
        </r>
      </text>
    </comment>
  </commentList>
</comments>
</file>

<file path=xl/sharedStrings.xml><?xml version="1.0" encoding="utf-8"?>
<sst xmlns="http://schemas.openxmlformats.org/spreadsheetml/2006/main" count="88" uniqueCount="72">
  <si>
    <t>UNIVERSIDAD NACIONAL DE CHIMBORAZO</t>
  </si>
  <si>
    <t>FACULTAD DE INGENIERÍA</t>
  </si>
  <si>
    <t>CARRERA DE INGENIERÍA AMBIENTAL</t>
  </si>
  <si>
    <t>Ejercicio</t>
  </si>
  <si>
    <t>ASIGNATURA: PROBABILIDAD Y ESTADÍSTICA</t>
  </si>
  <si>
    <t>Nombre</t>
  </si>
  <si>
    <r>
      <rPr>
        <b/>
        <sz val="11"/>
        <color theme="1"/>
        <rFont val="Calibri"/>
        <family val="2"/>
        <scheme val="minor"/>
      </rPr>
      <t xml:space="preserve">TEMA: </t>
    </r>
    <r>
      <rPr>
        <sz val="11"/>
        <color theme="1"/>
        <rFont val="Calibri"/>
        <family val="2"/>
        <scheme val="minor"/>
      </rPr>
      <t>DISTRIBUCIÓN DE FRECUENCIAS</t>
    </r>
  </si>
  <si>
    <t>los siguientes datos son los lapsos en minutos necesarios para que 40 clientes de un banco lleven acabo una transacción</t>
  </si>
  <si>
    <r>
      <rPr>
        <sz val="11"/>
        <color rgb="FFFF0000"/>
        <rFont val="Calibri"/>
        <family val="2"/>
        <scheme val="minor"/>
      </rPr>
      <t xml:space="preserve">a) </t>
    </r>
    <r>
      <rPr>
        <sz val="11"/>
        <color theme="1"/>
        <rFont val="Calibri"/>
        <family val="2"/>
        <scheme val="minor"/>
      </rPr>
      <t>Agrupar los datos en clases tabla de frecuencias</t>
    </r>
  </si>
  <si>
    <t>minimo</t>
  </si>
  <si>
    <t>máximo</t>
  </si>
  <si>
    <t xml:space="preserve">clases </t>
  </si>
  <si>
    <t xml:space="preserve">Rango </t>
  </si>
  <si>
    <t>Ancho</t>
  </si>
  <si>
    <t>Intervalos</t>
  </si>
  <si>
    <t>ci</t>
  </si>
  <si>
    <t>fi</t>
  </si>
  <si>
    <t>Total</t>
  </si>
  <si>
    <t>fr</t>
  </si>
  <si>
    <t>fr%</t>
  </si>
  <si>
    <t>fra</t>
  </si>
  <si>
    <t>fra%</t>
  </si>
  <si>
    <t>[0,6;2,1]</t>
  </si>
  <si>
    <t>[2,2;3,7]</t>
  </si>
  <si>
    <t>[3,8;5,3]</t>
  </si>
  <si>
    <t>[5,4;6,9]</t>
  </si>
  <si>
    <t>[7;8,5]</t>
  </si>
  <si>
    <t>[8,6;10,1]</t>
  </si>
  <si>
    <t>GRAFICOS</t>
  </si>
  <si>
    <t>1.- HISTOGRAMA</t>
  </si>
  <si>
    <t>2.- POLÍGONO DE FRECUENCIA</t>
  </si>
  <si>
    <t>3.- OJIVA</t>
  </si>
  <si>
    <t>PREFERENCIA</t>
  </si>
  <si>
    <t>A</t>
  </si>
  <si>
    <t>B</t>
  </si>
  <si>
    <t>NULOS</t>
  </si>
  <si>
    <t>Blancos</t>
  </si>
  <si>
    <t>#votos</t>
  </si>
  <si>
    <t>DATOS DESAGRUPADOS</t>
  </si>
  <si>
    <t>Media</t>
  </si>
  <si>
    <t>Mediana</t>
  </si>
  <si>
    <t>Moda</t>
  </si>
  <si>
    <t>(tiempo en minutos de llevar a cabo una transacción)</t>
  </si>
  <si>
    <t>En promedio el tiempo de demora en una transacción es de 3,42 minutos</t>
  </si>
  <si>
    <t>El valor que sencuentra en el centro del conjunto de datos es de 2,6 minutos tiempo de demora</t>
  </si>
  <si>
    <t>Elo dato que más se repite es 0,9 minutos (hay varios clientes con este tiempo)</t>
  </si>
  <si>
    <t>DATOS AGRUPADOS</t>
  </si>
  <si>
    <t xml:space="preserve">Media </t>
  </si>
  <si>
    <t>El tiempo promedio de demora de una transacción es de 3,59 minutos</t>
  </si>
  <si>
    <t xml:space="preserve">MEDIANA </t>
  </si>
  <si>
    <t>1.- Ubicar el intervalo de la clase mediana (n/2)</t>
  </si>
  <si>
    <t>2.- Nos ubicamos en la frecuencia de clase y contamos el número n/2</t>
  </si>
  <si>
    <t>parámetros de la fórmula</t>
  </si>
  <si>
    <r>
      <rPr>
        <sz val="11"/>
        <color rgb="FFFF0000"/>
        <rFont val="Calibri"/>
        <family val="2"/>
        <scheme val="minor"/>
      </rPr>
      <t>Li</t>
    </r>
    <r>
      <rPr>
        <sz val="11"/>
        <color theme="1"/>
        <rFont val="Calibri"/>
        <family val="2"/>
        <scheme val="minor"/>
      </rPr>
      <t xml:space="preserve"> límite inferior de la clase mediana </t>
    </r>
  </si>
  <si>
    <t>n/2</t>
  </si>
  <si>
    <r>
      <rPr>
        <sz val="11"/>
        <color rgb="FFFF0000"/>
        <rFont val="Calibri"/>
        <family val="2"/>
        <scheme val="minor"/>
      </rPr>
      <t>FA</t>
    </r>
    <r>
      <rPr>
        <sz val="11"/>
        <color theme="1"/>
        <rFont val="Calibri"/>
        <family val="2"/>
        <scheme val="minor"/>
      </rPr>
      <t xml:space="preserve"> frecuencia acumalada antes de la mediana</t>
    </r>
  </si>
  <si>
    <r>
      <rPr>
        <sz val="11"/>
        <color rgb="FFFF0000"/>
        <rFont val="Calibri"/>
        <family val="2"/>
        <scheme val="minor"/>
      </rPr>
      <t>fm</t>
    </r>
    <r>
      <rPr>
        <sz val="11"/>
        <color theme="1"/>
        <rFont val="Calibri"/>
        <family val="2"/>
        <scheme val="minor"/>
      </rPr>
      <t xml:space="preserve"> frecuencia de la mediana </t>
    </r>
  </si>
  <si>
    <r>
      <rPr>
        <sz val="11"/>
        <color rgb="FFFF0000"/>
        <rFont val="Calibri"/>
        <family val="2"/>
        <scheme val="minor"/>
      </rPr>
      <t>i</t>
    </r>
    <r>
      <rPr>
        <sz val="11"/>
        <color theme="1"/>
        <rFont val="Calibri"/>
        <family val="2"/>
        <scheme val="minor"/>
      </rPr>
      <t xml:space="preserve"> ancho del intervalo </t>
    </r>
  </si>
  <si>
    <t>MEDIA</t>
  </si>
  <si>
    <t>MODA</t>
  </si>
  <si>
    <r>
      <rPr>
        <sz val="11"/>
        <color rgb="FFFF0000"/>
        <rFont val="Calibri"/>
        <family val="2"/>
        <scheme val="minor"/>
      </rPr>
      <t>Li</t>
    </r>
    <r>
      <rPr>
        <sz val="11"/>
        <color theme="1"/>
        <rFont val="Calibri"/>
        <family val="2"/>
        <scheme val="minor"/>
      </rPr>
      <t xml:space="preserve"> límite inferior de la clase modal</t>
    </r>
  </si>
  <si>
    <t>fm es frecuencia modal</t>
  </si>
  <si>
    <t>fma frecuencia antes de la clase modal</t>
  </si>
  <si>
    <t>fdm frecuencia después  de la clase modal</t>
  </si>
  <si>
    <t>1.- Ubicar el intervalo de la clase modal (frecuencia más alta)</t>
  </si>
  <si>
    <t>moda</t>
  </si>
  <si>
    <t>VARIANZA</t>
  </si>
  <si>
    <t>DESV_EST</t>
  </si>
  <si>
    <t>CV</t>
  </si>
  <si>
    <t>fi*(ci-Media)^2</t>
  </si>
  <si>
    <t>si hay variabilidad en el conjunto de datos</t>
  </si>
  <si>
    <t>Hay una variabilidad de 71,98% con respecto a la media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</si>
</sst>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8" formatCode="0.00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44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right"/>
    </xf>
    <xf numFmtId="0" fontId="3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0" fillId="0" borderId="0" xfId="0" applyAlignment="1"/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/>
    <xf numFmtId="0" fontId="0" fillId="2" borderId="0" xfId="0" applyFill="1"/>
    <xf numFmtId="0" fontId="0" fillId="2" borderId="0" xfId="0" applyFill="1" applyAlignment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9" fontId="0" fillId="2" borderId="1" xfId="1" applyFont="1" applyFill="1" applyBorder="1" applyAlignment="1">
      <alignment horizontal="center"/>
    </xf>
    <xf numFmtId="9" fontId="0" fillId="0" borderId="1" xfId="1" applyFont="1" applyBorder="1"/>
    <xf numFmtId="0" fontId="1" fillId="4" borderId="1" xfId="0" applyFont="1" applyFill="1" applyBorder="1" applyAlignment="1">
      <alignment horizontal="center"/>
    </xf>
    <xf numFmtId="9" fontId="0" fillId="0" borderId="1" xfId="1" applyFont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0" borderId="0" xfId="0" applyBorder="1"/>
    <xf numFmtId="0" fontId="0" fillId="0" borderId="0" xfId="0" applyBorder="1" applyAlignment="1"/>
    <xf numFmtId="0" fontId="1" fillId="3" borderId="1" xfId="0" applyFont="1" applyFill="1" applyBorder="1" applyAlignment="1">
      <alignment horizontal="center"/>
    </xf>
    <xf numFmtId="0" fontId="0" fillId="6" borderId="0" xfId="0" applyFill="1"/>
    <xf numFmtId="0" fontId="0" fillId="6" borderId="1" xfId="0" applyFill="1" applyBorder="1"/>
    <xf numFmtId="0" fontId="0" fillId="6" borderId="0" xfId="0" applyFill="1" applyBorder="1"/>
    <xf numFmtId="0" fontId="1" fillId="3" borderId="1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center"/>
    </xf>
    <xf numFmtId="0" fontId="7" fillId="0" borderId="0" xfId="0" applyFont="1"/>
    <xf numFmtId="2" fontId="0" fillId="6" borderId="0" xfId="0" applyNumberFormat="1" applyFill="1"/>
    <xf numFmtId="0" fontId="0" fillId="6" borderId="0" xfId="0" applyFill="1" applyAlignment="1">
      <alignment horizontal="center"/>
    </xf>
    <xf numFmtId="0" fontId="0" fillId="2" borderId="1" xfId="0" applyFill="1" applyBorder="1"/>
    <xf numFmtId="168" fontId="0" fillId="0" borderId="1" xfId="0" applyNumberFormat="1" applyBorder="1"/>
    <xf numFmtId="2" fontId="0" fillId="0" borderId="1" xfId="0" applyNumberFormat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/>
              <a:t>TIEMPO</a:t>
            </a:r>
            <a:r>
              <a:rPr lang="es-EC" baseline="0"/>
              <a:t> TRANSACCIÓN</a:t>
            </a:r>
            <a:endParaRPr lang="es-EC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'Ej1'!$J$24:$J$29</c:f>
              <c:strCache>
                <c:ptCount val="6"/>
                <c:pt idx="0">
                  <c:v>[0,6;2,1]</c:v>
                </c:pt>
                <c:pt idx="1">
                  <c:v>[2,2;3,7]</c:v>
                </c:pt>
                <c:pt idx="2">
                  <c:v>[3,8;5,3]</c:v>
                </c:pt>
                <c:pt idx="3">
                  <c:v>[5,4;6,9]</c:v>
                </c:pt>
                <c:pt idx="4">
                  <c:v>[7;8,5]</c:v>
                </c:pt>
                <c:pt idx="5">
                  <c:v>[8,6;10,1]</c:v>
                </c:pt>
              </c:strCache>
            </c:strRef>
          </c:cat>
          <c:val>
            <c:numRef>
              <c:f>'Ej1'!$N$24:$N$29</c:f>
              <c:numCache>
                <c:formatCode>0%</c:formatCode>
                <c:ptCount val="6"/>
                <c:pt idx="0">
                  <c:v>0.35</c:v>
                </c:pt>
                <c:pt idx="1">
                  <c:v>0.35</c:v>
                </c:pt>
                <c:pt idx="2">
                  <c:v>0.1</c:v>
                </c:pt>
                <c:pt idx="3">
                  <c:v>0.05</c:v>
                </c:pt>
                <c:pt idx="4">
                  <c:v>0.05</c:v>
                </c:pt>
                <c:pt idx="5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D8-4DB0-B02C-DFD552B879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69278768"/>
        <c:axId val="269279248"/>
      </c:barChart>
      <c:catAx>
        <c:axId val="2692787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TIEMPO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C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269279248"/>
        <c:crosses val="autoZero"/>
        <c:auto val="1"/>
        <c:lblAlgn val="ctr"/>
        <c:lblOffset val="100"/>
        <c:noMultiLvlLbl val="0"/>
      </c:catAx>
      <c:valAx>
        <c:axId val="2692792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fr%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C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2692787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/>
              <a:t>TIEMPO</a:t>
            </a:r>
            <a:r>
              <a:rPr lang="es-EC" baseline="0"/>
              <a:t> TRANSACCIÓN</a:t>
            </a:r>
            <a:endParaRPr lang="es-EC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'Ej1'!$K$24:$K$29</c:f>
              <c:numCache>
                <c:formatCode>General</c:formatCode>
                <c:ptCount val="6"/>
                <c:pt idx="0">
                  <c:v>1.35</c:v>
                </c:pt>
                <c:pt idx="1">
                  <c:v>2.95</c:v>
                </c:pt>
                <c:pt idx="2">
                  <c:v>4.55</c:v>
                </c:pt>
                <c:pt idx="3">
                  <c:v>6.15</c:v>
                </c:pt>
                <c:pt idx="4">
                  <c:v>7.75</c:v>
                </c:pt>
                <c:pt idx="5">
                  <c:v>9.35</c:v>
                </c:pt>
              </c:numCache>
            </c:numRef>
          </c:cat>
          <c:val>
            <c:numRef>
              <c:f>'Ej1'!$N$24:$N$29</c:f>
              <c:numCache>
                <c:formatCode>0%</c:formatCode>
                <c:ptCount val="6"/>
                <c:pt idx="0">
                  <c:v>0.35</c:v>
                </c:pt>
                <c:pt idx="1">
                  <c:v>0.35</c:v>
                </c:pt>
                <c:pt idx="2">
                  <c:v>0.1</c:v>
                </c:pt>
                <c:pt idx="3">
                  <c:v>0.05</c:v>
                </c:pt>
                <c:pt idx="4">
                  <c:v>0.05</c:v>
                </c:pt>
                <c:pt idx="5">
                  <c:v>0.1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EDB-4EEA-A611-DF60A16DF2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4042880"/>
        <c:axId val="584033760"/>
      </c:lineChart>
      <c:catAx>
        <c:axId val="584042880"/>
        <c:scaling>
          <c:orientation val="minMax"/>
        </c:scaling>
        <c:delete val="0"/>
        <c:axPos val="b"/>
        <c:title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C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584033760"/>
        <c:crosses val="autoZero"/>
        <c:auto val="1"/>
        <c:lblAlgn val="ctr"/>
        <c:lblOffset val="100"/>
        <c:noMultiLvlLbl val="0"/>
      </c:catAx>
      <c:valAx>
        <c:axId val="5840337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FR%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C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5840428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/>
              <a:t>TIEMPO</a:t>
            </a:r>
            <a:r>
              <a:rPr lang="es-EC" baseline="0"/>
              <a:t> TRANSACCIÓN</a:t>
            </a:r>
            <a:endParaRPr lang="es-EC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'Ej1'!$K$24:$K$29</c:f>
              <c:numCache>
                <c:formatCode>General</c:formatCode>
                <c:ptCount val="6"/>
                <c:pt idx="0">
                  <c:v>1.35</c:v>
                </c:pt>
                <c:pt idx="1">
                  <c:v>2.95</c:v>
                </c:pt>
                <c:pt idx="2">
                  <c:v>4.55</c:v>
                </c:pt>
                <c:pt idx="3">
                  <c:v>6.15</c:v>
                </c:pt>
                <c:pt idx="4">
                  <c:v>7.75</c:v>
                </c:pt>
                <c:pt idx="5">
                  <c:v>9.35</c:v>
                </c:pt>
              </c:numCache>
            </c:numRef>
          </c:cat>
          <c:val>
            <c:numRef>
              <c:f>'Ej1'!$P$24:$P$29</c:f>
              <c:numCache>
                <c:formatCode>0%</c:formatCode>
                <c:ptCount val="6"/>
                <c:pt idx="0">
                  <c:v>0.35</c:v>
                </c:pt>
                <c:pt idx="1">
                  <c:v>0.7</c:v>
                </c:pt>
                <c:pt idx="2">
                  <c:v>0.79999999999999993</c:v>
                </c:pt>
                <c:pt idx="3">
                  <c:v>0.85</c:v>
                </c:pt>
                <c:pt idx="4">
                  <c:v>0.9</c:v>
                </c:pt>
                <c:pt idx="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B80-4EC4-8C98-F3F024DAAF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4521312"/>
        <c:axId val="574530432"/>
      </c:lineChart>
      <c:catAx>
        <c:axId val="57452131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TIEMPO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C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574530432"/>
        <c:crosses val="autoZero"/>
        <c:auto val="1"/>
        <c:lblAlgn val="ctr"/>
        <c:lblOffset val="100"/>
        <c:noMultiLvlLbl val="0"/>
      </c:catAx>
      <c:valAx>
        <c:axId val="574530432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fra%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C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574521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PREFERENCIA CANDIDATOS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'ej2'!$A$3:$A$6</c:f>
              <c:strCache>
                <c:ptCount val="4"/>
                <c:pt idx="0">
                  <c:v>A</c:v>
                </c:pt>
                <c:pt idx="1">
                  <c:v>B</c:v>
                </c:pt>
                <c:pt idx="2">
                  <c:v>NULOS</c:v>
                </c:pt>
                <c:pt idx="3">
                  <c:v>Blancos</c:v>
                </c:pt>
              </c:strCache>
            </c:strRef>
          </c:cat>
          <c:val>
            <c:numRef>
              <c:f>'ej2'!$B$3:$B$6</c:f>
              <c:numCache>
                <c:formatCode>General</c:formatCode>
                <c:ptCount val="4"/>
                <c:pt idx="0">
                  <c:v>35</c:v>
                </c:pt>
                <c:pt idx="1">
                  <c:v>50</c:v>
                </c:pt>
                <c:pt idx="2">
                  <c:v>25</c:v>
                </c:pt>
                <c:pt idx="3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C3-4E07-85A5-5C22977057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81056384"/>
        <c:axId val="681051104"/>
      </c:barChart>
      <c:catAx>
        <c:axId val="6810563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C"/>
                  <a:t>preferencia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C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681051104"/>
        <c:crosses val="autoZero"/>
        <c:auto val="1"/>
        <c:lblAlgn val="ctr"/>
        <c:lblOffset val="100"/>
        <c:noMultiLvlLbl val="0"/>
      </c:catAx>
      <c:valAx>
        <c:axId val="6810511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número de personaS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C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6810563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/>
              <a:t>Preferencia candidatos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001B-4895-A678-A1788E20C21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001B-4895-A678-A1788E20C21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001B-4895-A678-A1788E20C21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001B-4895-A678-A1788E20C216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001B-4895-A678-A1788E20C216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2-001B-4895-A678-A1788E20C216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001B-4895-A678-A1788E20C216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4-001B-4895-A678-A1788E20C216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'ej2'!$A$3:$A$6</c:f>
              <c:strCache>
                <c:ptCount val="4"/>
                <c:pt idx="0">
                  <c:v>A</c:v>
                </c:pt>
                <c:pt idx="1">
                  <c:v>B</c:v>
                </c:pt>
                <c:pt idx="2">
                  <c:v>NULOS</c:v>
                </c:pt>
                <c:pt idx="3">
                  <c:v>Blancos</c:v>
                </c:pt>
              </c:strCache>
            </c:strRef>
          </c:cat>
          <c:val>
            <c:numRef>
              <c:f>'ej2'!$B$3:$B$6</c:f>
              <c:numCache>
                <c:formatCode>General</c:formatCode>
                <c:ptCount val="4"/>
                <c:pt idx="0">
                  <c:v>35</c:v>
                </c:pt>
                <c:pt idx="1">
                  <c:v>50</c:v>
                </c:pt>
                <c:pt idx="2">
                  <c:v>25</c:v>
                </c:pt>
                <c:pt idx="3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1B-4895-A678-A1788E20C216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476250</xdr:colOff>
      <xdr:row>31</xdr:row>
      <xdr:rowOff>190499</xdr:rowOff>
    </xdr:from>
    <xdr:to>
      <xdr:col>10</xdr:col>
      <xdr:colOff>428625</xdr:colOff>
      <xdr:row>44</xdr:row>
      <xdr:rowOff>52386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7C2C4B4-B263-7B1B-F548-8B36BE9FF9C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409575</xdr:colOff>
      <xdr:row>46</xdr:row>
      <xdr:rowOff>23812</xdr:rowOff>
    </xdr:from>
    <xdr:to>
      <xdr:col>10</xdr:col>
      <xdr:colOff>428625</xdr:colOff>
      <xdr:row>59</xdr:row>
      <xdr:rowOff>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2F5925E5-ECC2-6146-8BC5-41ED62CFAD5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390525</xdr:colOff>
      <xdr:row>61</xdr:row>
      <xdr:rowOff>52387</xdr:rowOff>
    </xdr:from>
    <xdr:to>
      <xdr:col>10</xdr:col>
      <xdr:colOff>485775</xdr:colOff>
      <xdr:row>73</xdr:row>
      <xdr:rowOff>152400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7FE0C763-521E-A9D6-972B-FBBBBBA2E01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oneCellAnchor>
    <xdr:from>
      <xdr:col>1</xdr:col>
      <xdr:colOff>888968</xdr:colOff>
      <xdr:row>121</xdr:row>
      <xdr:rowOff>22701</xdr:rowOff>
    </xdr:from>
    <xdr:ext cx="1270348" cy="244491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5" name="CuadroTexto 4">
              <a:extLst>
                <a:ext uri="{FF2B5EF4-FFF2-40B4-BE49-F238E27FC236}">
                  <a16:creationId xmlns:a16="http://schemas.microsoft.com/office/drawing/2014/main" id="{CE509B95-2DB0-0A13-EB49-A4B0E7BBBFE1}"/>
                </a:ext>
              </a:extLst>
            </xdr:cNvPr>
            <xdr:cNvSpPr txBox="1"/>
          </xdr:nvSpPr>
          <xdr:spPr>
            <a:xfrm>
              <a:off x="1650968" y="23339901"/>
              <a:ext cx="1270348" cy="24449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s-EC" sz="1100" i="0">
                  <a:latin typeface="+mn-lt"/>
                </a:rPr>
                <a:t>Moda</a:t>
              </a:r>
              <a14:m>
                <m:oMath xmlns:m="http://schemas.openxmlformats.org/officeDocument/2006/math">
                  <m:r>
                    <a:rPr lang="es-EC" sz="1100" i="1">
                      <a:latin typeface="Cambria Math" panose="02040503050406030204" pitchFamily="18" charset="0"/>
                    </a:rPr>
                    <m:t>=</m:t>
                  </m:r>
                  <m:r>
                    <a:rPr lang="es-MX" sz="1100" b="0" i="1">
                      <a:latin typeface="Cambria Math" panose="02040503050406030204" pitchFamily="18" charset="0"/>
                    </a:rPr>
                    <m:t>𝐿𝑖</m:t>
                  </m:r>
                  <m:r>
                    <a:rPr lang="es-MX" sz="1100" b="0" i="1">
                      <a:latin typeface="Cambria Math" panose="02040503050406030204" pitchFamily="18" charset="0"/>
                    </a:rPr>
                    <m:t>+</m:t>
                  </m:r>
                  <m:f>
                    <m:fPr>
                      <m:ctrlPr>
                        <a:rPr lang="es-MX" sz="1100" b="0" i="1">
                          <a:latin typeface="Cambria Math" panose="02040503050406030204" pitchFamily="18" charset="0"/>
                        </a:rPr>
                      </m:ctrlPr>
                    </m:fPr>
                    <m:num>
                      <m:r>
                        <a:rPr lang="es-MX" sz="11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∆1</m:t>
                      </m:r>
                    </m:num>
                    <m:den>
                      <m:r>
                        <a:rPr lang="es-MX" sz="11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∆1+∆2</m:t>
                      </m:r>
                    </m:den>
                  </m:f>
                  <m:r>
                    <a:rPr lang="es-MX" sz="1100" b="0" i="1">
                      <a:latin typeface="Cambria Math" panose="02040503050406030204" pitchFamily="18" charset="0"/>
                    </a:rPr>
                    <m:t>∗</m:t>
                  </m:r>
                  <m:r>
                    <a:rPr lang="es-MX" sz="1100" b="0" i="1">
                      <a:latin typeface="Cambria Math" panose="02040503050406030204" pitchFamily="18" charset="0"/>
                    </a:rPr>
                    <m:t>𝑖</m:t>
                  </m:r>
                </m:oMath>
              </a14:m>
              <a:endParaRPr lang="es-EC" sz="1100"/>
            </a:p>
          </xdr:txBody>
        </xdr:sp>
      </mc:Choice>
      <mc:Fallback>
        <xdr:sp macro="" textlink="">
          <xdr:nvSpPr>
            <xdr:cNvPr id="5" name="CuadroTexto 4">
              <a:extLst>
                <a:ext uri="{FF2B5EF4-FFF2-40B4-BE49-F238E27FC236}">
                  <a16:creationId xmlns:a16="http://schemas.microsoft.com/office/drawing/2014/main" id="{CE509B95-2DB0-0A13-EB49-A4B0E7BBBFE1}"/>
                </a:ext>
              </a:extLst>
            </xdr:cNvPr>
            <xdr:cNvSpPr txBox="1"/>
          </xdr:nvSpPr>
          <xdr:spPr>
            <a:xfrm>
              <a:off x="1650968" y="23339901"/>
              <a:ext cx="1270348" cy="24449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s-EC" sz="1100" i="0">
                  <a:latin typeface="+mn-lt"/>
                </a:rPr>
                <a:t>Moda</a:t>
              </a:r>
              <a:r>
                <a:rPr lang="es-EC" sz="1100" i="0">
                  <a:latin typeface="Cambria Math" panose="02040503050406030204" pitchFamily="18" charset="0"/>
                </a:rPr>
                <a:t>=</a:t>
              </a:r>
              <a:r>
                <a:rPr lang="es-MX" sz="1100" b="0" i="0">
                  <a:latin typeface="Cambria Math" panose="02040503050406030204" pitchFamily="18" charset="0"/>
                </a:rPr>
                <a:t>𝐿𝑖+</a:t>
              </a:r>
              <a:r>
                <a:rPr lang="es-MX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∆1/(∆1+∆2)</a:t>
              </a:r>
              <a:r>
                <a:rPr lang="es-MX" sz="1100" b="0" i="0">
                  <a:latin typeface="Cambria Math" panose="02040503050406030204" pitchFamily="18" charset="0"/>
                </a:rPr>
                <a:t>∗𝑖</a:t>
              </a:r>
              <a:endParaRPr lang="es-EC" sz="1100"/>
            </a:p>
          </xdr:txBody>
        </xdr:sp>
      </mc:Fallback>
    </mc:AlternateContent>
    <xdr:clientData/>
  </xdr:oneCellAnchor>
  <xdr:oneCellAnchor>
    <xdr:from>
      <xdr:col>2</xdr:col>
      <xdr:colOff>28575</xdr:colOff>
      <xdr:row>126</xdr:row>
      <xdr:rowOff>52387</xdr:rowOff>
    </xdr:from>
    <xdr:ext cx="1021049" cy="172227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6" name="CuadroTexto 5">
              <a:extLst>
                <a:ext uri="{FF2B5EF4-FFF2-40B4-BE49-F238E27FC236}">
                  <a16:creationId xmlns:a16="http://schemas.microsoft.com/office/drawing/2014/main" id="{77DB6783-DAE5-CA56-6263-362C0B171116}"/>
                </a:ext>
              </a:extLst>
            </xdr:cNvPr>
            <xdr:cNvSpPr txBox="1"/>
          </xdr:nvSpPr>
          <xdr:spPr>
            <a:xfrm>
              <a:off x="1714500" y="24322087"/>
              <a:ext cx="1021049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EC" sz="110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∆</m:t>
                    </m:r>
                    <m:r>
                      <a:rPr lang="es-MX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1=</m:t>
                    </m:r>
                    <m:r>
                      <a:rPr lang="es-MX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𝑓𝑚</m:t>
                    </m:r>
                    <m:r>
                      <a:rPr lang="es-MX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−</m:t>
                    </m:r>
                    <m:r>
                      <a:rPr lang="es-MX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𝑓𝑎𝑚</m:t>
                    </m:r>
                  </m:oMath>
                </m:oMathPara>
              </a14:m>
              <a:endParaRPr lang="es-EC" sz="1100"/>
            </a:p>
          </xdr:txBody>
        </xdr:sp>
      </mc:Choice>
      <mc:Fallback>
        <xdr:sp macro="" textlink="">
          <xdr:nvSpPr>
            <xdr:cNvPr id="6" name="CuadroTexto 5">
              <a:extLst>
                <a:ext uri="{FF2B5EF4-FFF2-40B4-BE49-F238E27FC236}">
                  <a16:creationId xmlns:a16="http://schemas.microsoft.com/office/drawing/2014/main" id="{77DB6783-DAE5-CA56-6263-362C0B171116}"/>
                </a:ext>
              </a:extLst>
            </xdr:cNvPr>
            <xdr:cNvSpPr txBox="1"/>
          </xdr:nvSpPr>
          <xdr:spPr>
            <a:xfrm>
              <a:off x="1714500" y="24322087"/>
              <a:ext cx="1021049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s-EC" sz="1100" i="0">
                  <a:latin typeface="Cambria Math" panose="02040503050406030204" pitchFamily="18" charset="0"/>
                  <a:ea typeface="Cambria Math" panose="02040503050406030204" pitchFamily="18" charset="0"/>
                </a:rPr>
                <a:t>∆</a:t>
              </a:r>
              <a:r>
                <a:rPr lang="es-MX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1=𝑓𝑚−𝑓𝑎𝑚</a:t>
              </a:r>
              <a:endParaRPr lang="es-EC" sz="1100"/>
            </a:p>
          </xdr:txBody>
        </xdr:sp>
      </mc:Fallback>
    </mc:AlternateContent>
    <xdr:clientData/>
  </xdr:oneCellAnchor>
  <xdr:oneCellAnchor>
    <xdr:from>
      <xdr:col>1</xdr:col>
      <xdr:colOff>895350</xdr:colOff>
      <xdr:row>129</xdr:row>
      <xdr:rowOff>14287</xdr:rowOff>
    </xdr:from>
    <xdr:ext cx="1024190" cy="172227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7" name="CuadroTexto 6">
              <a:extLst>
                <a:ext uri="{FF2B5EF4-FFF2-40B4-BE49-F238E27FC236}">
                  <a16:creationId xmlns:a16="http://schemas.microsoft.com/office/drawing/2014/main" id="{A2A35A87-3FB9-493F-8614-BDB999D32B9E}"/>
                </a:ext>
              </a:extLst>
            </xdr:cNvPr>
            <xdr:cNvSpPr txBox="1"/>
          </xdr:nvSpPr>
          <xdr:spPr>
            <a:xfrm>
              <a:off x="1657350" y="24855487"/>
              <a:ext cx="1024190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EC" sz="110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∆</m:t>
                    </m:r>
                    <m:r>
                      <a:rPr lang="es-MX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2=</m:t>
                    </m:r>
                    <m:r>
                      <a:rPr lang="es-MX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𝑓𝑚</m:t>
                    </m:r>
                    <m:r>
                      <a:rPr lang="es-MX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−</m:t>
                    </m:r>
                    <m:r>
                      <a:rPr lang="es-MX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𝑓𝑑𝑚</m:t>
                    </m:r>
                  </m:oMath>
                </m:oMathPara>
              </a14:m>
              <a:endParaRPr lang="es-EC" sz="1100"/>
            </a:p>
          </xdr:txBody>
        </xdr:sp>
      </mc:Choice>
      <mc:Fallback>
        <xdr:sp macro="" textlink="">
          <xdr:nvSpPr>
            <xdr:cNvPr id="7" name="CuadroTexto 6">
              <a:extLst>
                <a:ext uri="{FF2B5EF4-FFF2-40B4-BE49-F238E27FC236}">
                  <a16:creationId xmlns:a16="http://schemas.microsoft.com/office/drawing/2014/main" id="{A2A35A87-3FB9-493F-8614-BDB999D32B9E}"/>
                </a:ext>
              </a:extLst>
            </xdr:cNvPr>
            <xdr:cNvSpPr txBox="1"/>
          </xdr:nvSpPr>
          <xdr:spPr>
            <a:xfrm>
              <a:off x="1657350" y="24855487"/>
              <a:ext cx="1024190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s-EC" sz="1100" i="0">
                  <a:latin typeface="Cambria Math" panose="02040503050406030204" pitchFamily="18" charset="0"/>
                  <a:ea typeface="Cambria Math" panose="02040503050406030204" pitchFamily="18" charset="0"/>
                </a:rPr>
                <a:t>∆</a:t>
              </a:r>
              <a:r>
                <a:rPr lang="es-MX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2=𝑓𝑚−𝑓𝑑𝑚</a:t>
              </a:r>
              <a:endParaRPr lang="es-EC" sz="1100"/>
            </a:p>
          </xdr:txBody>
        </xdr:sp>
      </mc:Fallback>
    </mc:AlternateContent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19050</xdr:colOff>
      <xdr:row>0</xdr:row>
      <xdr:rowOff>4762</xdr:rowOff>
    </xdr:from>
    <xdr:to>
      <xdr:col>9</xdr:col>
      <xdr:colOff>19050</xdr:colOff>
      <xdr:row>14</xdr:row>
      <xdr:rowOff>80962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7B30140-2A13-2506-425D-FBA7F1BFBD0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0</xdr:colOff>
      <xdr:row>15</xdr:row>
      <xdr:rowOff>14287</xdr:rowOff>
    </xdr:from>
    <xdr:to>
      <xdr:col>9</xdr:col>
      <xdr:colOff>0</xdr:colOff>
      <xdr:row>29</xdr:row>
      <xdr:rowOff>90487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5F97284F-7D26-9AF7-A6EA-9E04170D982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551A6B-E37B-4C8A-9108-2C3BD0852B69}">
  <dimension ref="A1:S137"/>
  <sheetViews>
    <sheetView tabSelected="1" topLeftCell="A118" zoomScaleNormal="100" workbookViewId="0">
      <selection activeCell="E137" sqref="E137"/>
    </sheetView>
  </sheetViews>
  <sheetFormatPr baseColWidth="10" defaultRowHeight="15" x14ac:dyDescent="0.25"/>
  <cols>
    <col min="2" max="2" width="13.85546875" customWidth="1"/>
    <col min="8" max="8" width="14.42578125" bestFit="1" customWidth="1"/>
    <col min="9" max="10" width="16.28515625" customWidth="1"/>
    <col min="12" max="12" width="9.140625" customWidth="1"/>
    <col min="13" max="13" width="6.140625" customWidth="1"/>
    <col min="14" max="14" width="6.85546875" customWidth="1"/>
  </cols>
  <sheetData>
    <row r="1" spans="3:19" ht="15.75" x14ac:dyDescent="0.25">
      <c r="C1" s="31" t="s">
        <v>0</v>
      </c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</row>
    <row r="2" spans="3:19" ht="15.75" x14ac:dyDescent="0.25">
      <c r="C2" s="31" t="s">
        <v>1</v>
      </c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</row>
    <row r="3" spans="3:19" ht="15.75" x14ac:dyDescent="0.25">
      <c r="C3" s="31" t="s">
        <v>2</v>
      </c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3:19" x14ac:dyDescent="0.25">
      <c r="C4" s="2"/>
      <c r="F4" s="1"/>
      <c r="G4" s="35"/>
      <c r="H4" s="35"/>
      <c r="I4" s="35"/>
      <c r="J4" s="6"/>
    </row>
    <row r="5" spans="3:19" x14ac:dyDescent="0.25">
      <c r="C5" s="35" t="s">
        <v>5</v>
      </c>
      <c r="D5" s="35"/>
      <c r="E5" s="36"/>
      <c r="F5" s="36"/>
      <c r="G5" s="4"/>
      <c r="H5" s="4"/>
      <c r="I5" s="4"/>
      <c r="J5" s="6"/>
    </row>
    <row r="6" spans="3:19" x14ac:dyDescent="0.25">
      <c r="C6" s="32" t="s">
        <v>4</v>
      </c>
      <c r="D6" s="32"/>
      <c r="E6" s="32"/>
      <c r="F6" s="32"/>
    </row>
    <row r="7" spans="3:19" x14ac:dyDescent="0.25">
      <c r="C7" s="33" t="s">
        <v>6</v>
      </c>
      <c r="D7" s="33"/>
      <c r="E7" s="33"/>
      <c r="F7" s="33"/>
      <c r="G7" s="33"/>
      <c r="H7" s="33"/>
      <c r="I7" s="33"/>
      <c r="J7" s="5"/>
    </row>
    <row r="9" spans="3:19" ht="18.75" x14ac:dyDescent="0.3">
      <c r="C9" s="3" t="s">
        <v>3</v>
      </c>
      <c r="S9" s="4"/>
    </row>
    <row r="10" spans="3:19" x14ac:dyDescent="0.25">
      <c r="S10" s="1"/>
    </row>
    <row r="11" spans="3:19" x14ac:dyDescent="0.25">
      <c r="C11" t="s">
        <v>7</v>
      </c>
      <c r="S11" s="1"/>
    </row>
    <row r="12" spans="3:19" x14ac:dyDescent="0.25">
      <c r="S12" s="1"/>
    </row>
    <row r="13" spans="3:19" ht="15.75" x14ac:dyDescent="0.25">
      <c r="C13" s="8">
        <v>2.2999999999999998</v>
      </c>
      <c r="D13" s="8">
        <v>7.8</v>
      </c>
      <c r="E13" s="8">
        <v>0.9</v>
      </c>
      <c r="F13" s="8">
        <v>2.8</v>
      </c>
      <c r="I13" t="s">
        <v>8</v>
      </c>
      <c r="N13" s="34"/>
      <c r="O13" s="34"/>
      <c r="P13" s="34"/>
      <c r="Q13" s="34"/>
      <c r="R13" s="34"/>
      <c r="S13" s="1"/>
    </row>
    <row r="14" spans="3:19" ht="15.75" x14ac:dyDescent="0.25">
      <c r="C14" s="8">
        <v>2.4</v>
      </c>
      <c r="D14" s="8">
        <v>4.4000000000000004</v>
      </c>
      <c r="E14" s="8">
        <v>2.9</v>
      </c>
      <c r="F14" s="8">
        <v>3.3</v>
      </c>
      <c r="S14" s="1"/>
    </row>
    <row r="15" spans="3:19" ht="15.75" x14ac:dyDescent="0.25">
      <c r="C15" s="8">
        <v>3.3</v>
      </c>
      <c r="D15" s="8">
        <v>9.6999999999999993</v>
      </c>
      <c r="E15" s="8">
        <v>5.8</v>
      </c>
      <c r="F15" s="8">
        <v>9.5</v>
      </c>
      <c r="S15" s="1"/>
    </row>
    <row r="16" spans="3:19" ht="15.75" x14ac:dyDescent="0.25">
      <c r="C16" s="8">
        <v>1.8</v>
      </c>
      <c r="D16" s="8">
        <v>4.7</v>
      </c>
      <c r="E16" s="8">
        <v>2.5</v>
      </c>
      <c r="F16" s="8">
        <v>1.2</v>
      </c>
      <c r="H16" s="10" t="s">
        <v>9</v>
      </c>
      <c r="I16" s="10">
        <f>MIN(C13:F22)</f>
        <v>0.6</v>
      </c>
      <c r="J16" s="24"/>
    </row>
    <row r="17" spans="3:16" ht="15.75" x14ac:dyDescent="0.25">
      <c r="C17" s="8">
        <v>0.9</v>
      </c>
      <c r="D17" s="8">
        <v>0.8</v>
      </c>
      <c r="E17" s="8">
        <v>0.7</v>
      </c>
      <c r="F17" s="8">
        <v>1.3</v>
      </c>
      <c r="H17" s="10" t="s">
        <v>10</v>
      </c>
      <c r="I17" s="10">
        <f>MAX(C13:F22)</f>
        <v>9.6999999999999993</v>
      </c>
      <c r="J17" s="24"/>
    </row>
    <row r="18" spans="3:16" ht="15.75" x14ac:dyDescent="0.25">
      <c r="C18" s="9">
        <v>2.2000000000000002</v>
      </c>
      <c r="D18" s="9">
        <v>7.6</v>
      </c>
      <c r="E18" s="9">
        <v>0.8</v>
      </c>
      <c r="F18" s="9">
        <v>2.8</v>
      </c>
      <c r="H18" s="10" t="s">
        <v>11</v>
      </c>
      <c r="I18" s="10">
        <f>SQRT(40)</f>
        <v>6.324555320336759</v>
      </c>
      <c r="J18" s="24"/>
      <c r="K18" s="12">
        <v>6</v>
      </c>
    </row>
    <row r="19" spans="3:16" ht="15.75" x14ac:dyDescent="0.25">
      <c r="C19" s="9">
        <v>2.5</v>
      </c>
      <c r="D19" s="9">
        <v>4.5</v>
      </c>
      <c r="E19" s="9">
        <v>2.7</v>
      </c>
      <c r="F19" s="9">
        <v>3.2</v>
      </c>
      <c r="H19" s="10" t="s">
        <v>12</v>
      </c>
      <c r="I19" s="10">
        <f>I17-I16</f>
        <v>9.1</v>
      </c>
      <c r="J19" s="24"/>
    </row>
    <row r="20" spans="3:16" ht="15.75" x14ac:dyDescent="0.25">
      <c r="C20" s="9">
        <v>3.2</v>
      </c>
      <c r="D20" s="9">
        <v>9.6</v>
      </c>
      <c r="E20" s="9">
        <v>5.7</v>
      </c>
      <c r="F20" s="9">
        <v>9.1</v>
      </c>
      <c r="G20" s="7"/>
      <c r="H20" s="11" t="s">
        <v>13</v>
      </c>
      <c r="I20" s="11">
        <f>I19/K18</f>
        <v>1.5166666666666666</v>
      </c>
      <c r="J20" s="25"/>
      <c r="K20" s="13">
        <v>1.5</v>
      </c>
      <c r="L20" s="7"/>
      <c r="M20" s="7"/>
      <c r="N20" s="7"/>
    </row>
    <row r="21" spans="3:16" ht="15.75" x14ac:dyDescent="0.25">
      <c r="C21" s="9">
        <v>1.7</v>
      </c>
      <c r="D21" s="9">
        <v>4.5999999999999996</v>
      </c>
      <c r="E21" s="9">
        <v>2.4</v>
      </c>
      <c r="F21" s="9">
        <v>1.5</v>
      </c>
    </row>
    <row r="22" spans="3:16" ht="15.75" x14ac:dyDescent="0.25">
      <c r="C22" s="9">
        <v>0.8</v>
      </c>
      <c r="D22" s="9">
        <v>0.9</v>
      </c>
      <c r="E22" s="9">
        <v>0.6</v>
      </c>
      <c r="F22" s="9">
        <v>1.2</v>
      </c>
    </row>
    <row r="23" spans="3:16" x14ac:dyDescent="0.25">
      <c r="H23" s="30" t="s">
        <v>14</v>
      </c>
      <c r="I23" s="30"/>
      <c r="J23" s="26" t="s">
        <v>14</v>
      </c>
      <c r="K23" s="16" t="s">
        <v>15</v>
      </c>
      <c r="L23" s="16" t="s">
        <v>16</v>
      </c>
      <c r="M23" s="18" t="s">
        <v>18</v>
      </c>
      <c r="N23" s="21" t="s">
        <v>19</v>
      </c>
      <c r="O23" s="18" t="s">
        <v>20</v>
      </c>
      <c r="P23" s="23" t="s">
        <v>21</v>
      </c>
    </row>
    <row r="24" spans="3:16" x14ac:dyDescent="0.25">
      <c r="H24" s="14">
        <v>0.6</v>
      </c>
      <c r="I24" s="15">
        <f>H24+1.5</f>
        <v>2.1</v>
      </c>
      <c r="J24" s="15" t="s">
        <v>22</v>
      </c>
      <c r="K24" s="14">
        <f>(H24+I24)/2</f>
        <v>1.35</v>
      </c>
      <c r="L24" s="14">
        <v>14</v>
      </c>
      <c r="M24" s="10">
        <f>L24/40</f>
        <v>0.35</v>
      </c>
      <c r="N24" s="20">
        <v>0.35</v>
      </c>
      <c r="O24" s="14">
        <v>0.35</v>
      </c>
      <c r="P24" s="22">
        <v>0.35</v>
      </c>
    </row>
    <row r="25" spans="3:16" x14ac:dyDescent="0.25">
      <c r="H25" s="14">
        <v>2.2000000000000002</v>
      </c>
      <c r="I25" s="15">
        <f t="shared" ref="I25:I29" si="0">H25+1.5</f>
        <v>3.7</v>
      </c>
      <c r="J25" s="15" t="s">
        <v>23</v>
      </c>
      <c r="K25" s="14">
        <f t="shared" ref="K25:K29" si="1">(H25+I25)/2</f>
        <v>2.95</v>
      </c>
      <c r="L25" s="14">
        <v>14</v>
      </c>
      <c r="M25" s="10">
        <f t="shared" ref="M25:M29" si="2">L25/40</f>
        <v>0.35</v>
      </c>
      <c r="N25" s="20">
        <v>0.35</v>
      </c>
      <c r="O25" s="14">
        <f>O24+M25</f>
        <v>0.7</v>
      </c>
      <c r="P25" s="22">
        <v>0.7</v>
      </c>
    </row>
    <row r="26" spans="3:16" x14ac:dyDescent="0.25">
      <c r="H26" s="14">
        <v>3.8</v>
      </c>
      <c r="I26" s="15">
        <f t="shared" si="0"/>
        <v>5.3</v>
      </c>
      <c r="J26" s="15" t="s">
        <v>24</v>
      </c>
      <c r="K26" s="14">
        <f t="shared" si="1"/>
        <v>4.55</v>
      </c>
      <c r="L26" s="14">
        <v>4</v>
      </c>
      <c r="M26" s="10">
        <f t="shared" si="2"/>
        <v>0.1</v>
      </c>
      <c r="N26" s="20">
        <v>0.1</v>
      </c>
      <c r="O26" s="14">
        <f t="shared" ref="O26:O29" si="3">O25+M26</f>
        <v>0.79999999999999993</v>
      </c>
      <c r="P26" s="22">
        <v>0.79999999999999993</v>
      </c>
    </row>
    <row r="27" spans="3:16" x14ac:dyDescent="0.25">
      <c r="H27" s="14">
        <v>5.4</v>
      </c>
      <c r="I27" s="15">
        <f t="shared" si="0"/>
        <v>6.9</v>
      </c>
      <c r="J27" s="15" t="s">
        <v>25</v>
      </c>
      <c r="K27" s="14">
        <f t="shared" si="1"/>
        <v>6.15</v>
      </c>
      <c r="L27" s="14">
        <v>2</v>
      </c>
      <c r="M27" s="10">
        <f t="shared" si="2"/>
        <v>0.05</v>
      </c>
      <c r="N27" s="20">
        <v>0.05</v>
      </c>
      <c r="O27" s="14">
        <f t="shared" si="3"/>
        <v>0.85</v>
      </c>
      <c r="P27" s="22">
        <v>0.85</v>
      </c>
    </row>
    <row r="28" spans="3:16" x14ac:dyDescent="0.25">
      <c r="H28" s="14">
        <v>7</v>
      </c>
      <c r="I28" s="15">
        <f t="shared" si="0"/>
        <v>8.5</v>
      </c>
      <c r="J28" s="15" t="s">
        <v>26</v>
      </c>
      <c r="K28" s="14">
        <f t="shared" si="1"/>
        <v>7.75</v>
      </c>
      <c r="L28" s="14">
        <v>2</v>
      </c>
      <c r="M28" s="10">
        <f t="shared" si="2"/>
        <v>0.05</v>
      </c>
      <c r="N28" s="20">
        <v>0.05</v>
      </c>
      <c r="O28" s="14">
        <f t="shared" si="3"/>
        <v>0.9</v>
      </c>
      <c r="P28" s="22">
        <v>0.9</v>
      </c>
    </row>
    <row r="29" spans="3:16" x14ac:dyDescent="0.25">
      <c r="H29" s="14">
        <v>8.6</v>
      </c>
      <c r="I29" s="15">
        <f t="shared" si="0"/>
        <v>10.1</v>
      </c>
      <c r="J29" s="15" t="s">
        <v>27</v>
      </c>
      <c r="K29" s="14">
        <f t="shared" si="1"/>
        <v>9.35</v>
      </c>
      <c r="L29" s="14">
        <v>4</v>
      </c>
      <c r="M29" s="10">
        <f t="shared" si="2"/>
        <v>0.1</v>
      </c>
      <c r="N29" s="20">
        <v>0.1</v>
      </c>
      <c r="O29" s="17">
        <f t="shared" si="3"/>
        <v>1</v>
      </c>
      <c r="P29" s="19">
        <v>1</v>
      </c>
    </row>
    <row r="30" spans="3:16" x14ac:dyDescent="0.25">
      <c r="K30" s="17" t="s">
        <v>17</v>
      </c>
      <c r="L30" s="17">
        <f>SUM(L24:L29)</f>
        <v>40</v>
      </c>
      <c r="M30" s="17">
        <f>SUM(M24:M29)</f>
        <v>1</v>
      </c>
      <c r="N30" s="19">
        <f>SUM(N24:N29)</f>
        <v>1</v>
      </c>
    </row>
    <row r="32" spans="3:16" x14ac:dyDescent="0.25">
      <c r="F32" t="s">
        <v>28</v>
      </c>
    </row>
    <row r="33" spans="6:6" x14ac:dyDescent="0.25">
      <c r="F33" t="s">
        <v>29</v>
      </c>
    </row>
    <row r="46" spans="6:6" x14ac:dyDescent="0.25">
      <c r="F46" t="s">
        <v>30</v>
      </c>
    </row>
    <row r="61" spans="6:6" x14ac:dyDescent="0.25">
      <c r="F61" t="s">
        <v>31</v>
      </c>
    </row>
    <row r="76" spans="3:6" x14ac:dyDescent="0.25">
      <c r="C76" s="27" t="s">
        <v>38</v>
      </c>
      <c r="D76" s="27"/>
      <c r="E76" t="s">
        <v>42</v>
      </c>
    </row>
    <row r="78" spans="3:6" ht="15.75" x14ac:dyDescent="0.25">
      <c r="C78" s="8">
        <v>2.2999999999999998</v>
      </c>
      <c r="D78" s="8">
        <v>7.8</v>
      </c>
      <c r="E78" s="8">
        <v>0.9</v>
      </c>
      <c r="F78" s="8">
        <v>2.8</v>
      </c>
    </row>
    <row r="79" spans="3:6" ht="15.75" x14ac:dyDescent="0.25">
      <c r="C79" s="8">
        <v>2.4</v>
      </c>
      <c r="D79" s="8">
        <v>4.4000000000000004</v>
      </c>
      <c r="E79" s="8">
        <v>2.9</v>
      </c>
      <c r="F79" s="8">
        <v>3.3</v>
      </c>
    </row>
    <row r="80" spans="3:6" ht="15.75" x14ac:dyDescent="0.25">
      <c r="C80" s="8">
        <v>3.3</v>
      </c>
      <c r="D80" s="8">
        <v>9.6999999999999993</v>
      </c>
      <c r="E80" s="8">
        <v>5.8</v>
      </c>
      <c r="F80" s="8">
        <v>9.5</v>
      </c>
    </row>
    <row r="81" spans="3:8" ht="15.75" x14ac:dyDescent="0.25">
      <c r="C81" s="8">
        <v>1.8</v>
      </c>
      <c r="D81" s="8">
        <v>4.7</v>
      </c>
      <c r="E81" s="8">
        <v>2.5</v>
      </c>
      <c r="F81" s="8">
        <v>1.2</v>
      </c>
    </row>
    <row r="82" spans="3:8" ht="15.75" x14ac:dyDescent="0.25">
      <c r="C82" s="8">
        <v>0.9</v>
      </c>
      <c r="D82" s="8">
        <v>0.8</v>
      </c>
      <c r="E82" s="8">
        <v>0.7</v>
      </c>
      <c r="F82" s="8">
        <v>1.3</v>
      </c>
    </row>
    <row r="83" spans="3:8" ht="15.75" x14ac:dyDescent="0.25">
      <c r="C83" s="9">
        <v>2.2000000000000002</v>
      </c>
      <c r="D83" s="9">
        <v>7.6</v>
      </c>
      <c r="E83" s="9">
        <v>0.8</v>
      </c>
      <c r="F83" s="9">
        <v>2.8</v>
      </c>
    </row>
    <row r="84" spans="3:8" ht="15.75" x14ac:dyDescent="0.25">
      <c r="C84" s="9">
        <v>2.5</v>
      </c>
      <c r="D84" s="9">
        <v>4.5</v>
      </c>
      <c r="E84" s="9">
        <v>2.7</v>
      </c>
      <c r="F84" s="9">
        <v>3.2</v>
      </c>
    </row>
    <row r="85" spans="3:8" ht="15.75" x14ac:dyDescent="0.25">
      <c r="C85" s="9">
        <v>3.2</v>
      </c>
      <c r="D85" s="9">
        <v>9.6</v>
      </c>
      <c r="E85" s="9">
        <v>5.7</v>
      </c>
      <c r="F85" s="9">
        <v>9.1</v>
      </c>
    </row>
    <row r="86" spans="3:8" ht="15.75" x14ac:dyDescent="0.25">
      <c r="C86" s="9">
        <v>1.7</v>
      </c>
      <c r="D86" s="9">
        <v>4.5999999999999996</v>
      </c>
      <c r="E86" s="9">
        <v>2.4</v>
      </c>
      <c r="F86" s="9">
        <v>1.5</v>
      </c>
    </row>
    <row r="87" spans="3:8" ht="15.75" x14ac:dyDescent="0.25">
      <c r="C87" s="9">
        <v>0.8</v>
      </c>
      <c r="D87" s="9">
        <v>0.9</v>
      </c>
      <c r="E87" s="9">
        <v>0.6</v>
      </c>
      <c r="F87" s="9">
        <v>1.2</v>
      </c>
    </row>
    <row r="89" spans="3:8" x14ac:dyDescent="0.25">
      <c r="C89" s="28" t="s">
        <v>39</v>
      </c>
      <c r="D89" s="10">
        <f>AVERAGE(C78:F87)</f>
        <v>3.415</v>
      </c>
      <c r="F89" t="s">
        <v>43</v>
      </c>
    </row>
    <row r="90" spans="3:8" x14ac:dyDescent="0.25">
      <c r="C90" s="28" t="s">
        <v>40</v>
      </c>
      <c r="D90" s="10">
        <f>MEDIAN(C78:F87)</f>
        <v>2.6</v>
      </c>
      <c r="F90" t="s">
        <v>44</v>
      </c>
    </row>
    <row r="91" spans="3:8" x14ac:dyDescent="0.25">
      <c r="C91" s="28" t="s">
        <v>41</v>
      </c>
      <c r="D91" s="10">
        <f>_xlfn.MODE.SNGL(C78:F87)</f>
        <v>0.9</v>
      </c>
      <c r="F91" t="s">
        <v>45</v>
      </c>
    </row>
    <row r="94" spans="3:8" x14ac:dyDescent="0.25">
      <c r="C94" s="29" t="s">
        <v>46</v>
      </c>
      <c r="D94" s="27"/>
      <c r="E94" t="s">
        <v>42</v>
      </c>
    </row>
    <row r="96" spans="3:8" x14ac:dyDescent="0.25">
      <c r="C96" s="30" t="s">
        <v>14</v>
      </c>
      <c r="D96" s="30"/>
      <c r="E96" s="26" t="s">
        <v>14</v>
      </c>
      <c r="F96" s="16" t="s">
        <v>15</v>
      </c>
      <c r="G96" s="16" t="s">
        <v>16</v>
      </c>
      <c r="H96" s="41" t="s">
        <v>69</v>
      </c>
    </row>
    <row r="97" spans="2:9" x14ac:dyDescent="0.25">
      <c r="C97" s="14">
        <v>0.6</v>
      </c>
      <c r="D97" s="15">
        <f>C97+1.5</f>
        <v>2.1</v>
      </c>
      <c r="E97" s="15" t="s">
        <v>22</v>
      </c>
      <c r="F97" s="14">
        <f>(C97+D97)/2</f>
        <v>1.35</v>
      </c>
      <c r="G97" s="14">
        <v>14</v>
      </c>
      <c r="H97" s="10">
        <f>G97*(F97-$E$105)^2</f>
        <v>70.24639999999998</v>
      </c>
    </row>
    <row r="98" spans="2:9" x14ac:dyDescent="0.25">
      <c r="C98" s="17">
        <v>2.2000000000000002</v>
      </c>
      <c r="D98" s="37">
        <f t="shared" ref="D98:D102" si="4">C98+1.5</f>
        <v>3.7</v>
      </c>
      <c r="E98" s="37" t="s">
        <v>23</v>
      </c>
      <c r="F98" s="17">
        <f t="shared" ref="F98:F102" si="5">(C98+D98)/2</f>
        <v>2.95</v>
      </c>
      <c r="G98" s="17">
        <v>14</v>
      </c>
      <c r="H98" s="10">
        <f t="shared" ref="H98:H102" si="6">G98*(F98-$E$105)^2</f>
        <v>5.7343999999999937</v>
      </c>
    </row>
    <row r="99" spans="2:9" x14ac:dyDescent="0.25">
      <c r="C99" s="14">
        <v>3.8</v>
      </c>
      <c r="D99" s="15">
        <f t="shared" si="4"/>
        <v>5.3</v>
      </c>
      <c r="E99" s="15" t="s">
        <v>24</v>
      </c>
      <c r="F99" s="14">
        <f t="shared" si="5"/>
        <v>4.55</v>
      </c>
      <c r="G99" s="14">
        <v>4</v>
      </c>
      <c r="H99" s="10">
        <f t="shared" si="6"/>
        <v>3.6863999999999999</v>
      </c>
    </row>
    <row r="100" spans="2:9" x14ac:dyDescent="0.25">
      <c r="C100" s="14">
        <v>5.4</v>
      </c>
      <c r="D100" s="15">
        <f t="shared" si="4"/>
        <v>6.9</v>
      </c>
      <c r="E100" s="15" t="s">
        <v>25</v>
      </c>
      <c r="F100" s="14">
        <f t="shared" si="5"/>
        <v>6.15</v>
      </c>
      <c r="G100" s="14">
        <v>2</v>
      </c>
      <c r="H100" s="10">
        <f t="shared" si="6"/>
        <v>13.107200000000006</v>
      </c>
    </row>
    <row r="101" spans="2:9" x14ac:dyDescent="0.25">
      <c r="C101" s="14">
        <v>7</v>
      </c>
      <c r="D101" s="15">
        <f t="shared" si="4"/>
        <v>8.5</v>
      </c>
      <c r="E101" s="15" t="s">
        <v>26</v>
      </c>
      <c r="F101" s="14">
        <f t="shared" si="5"/>
        <v>7.75</v>
      </c>
      <c r="G101" s="14">
        <v>2</v>
      </c>
      <c r="H101" s="10">
        <f t="shared" si="6"/>
        <v>34.611200000000004</v>
      </c>
    </row>
    <row r="102" spans="2:9" x14ac:dyDescent="0.25">
      <c r="C102" s="14">
        <v>8.6</v>
      </c>
      <c r="D102" s="15">
        <f t="shared" si="4"/>
        <v>10.1</v>
      </c>
      <c r="E102" s="15" t="s">
        <v>27</v>
      </c>
      <c r="F102" s="14">
        <f t="shared" si="5"/>
        <v>9.35</v>
      </c>
      <c r="G102" s="14">
        <v>4</v>
      </c>
      <c r="H102" s="10">
        <f t="shared" si="6"/>
        <v>132.71039999999999</v>
      </c>
    </row>
    <row r="103" spans="2:9" x14ac:dyDescent="0.25">
      <c r="F103" s="17" t="s">
        <v>17</v>
      </c>
      <c r="G103" s="17">
        <f>SUM(G97:G102)</f>
        <v>40</v>
      </c>
      <c r="H103" s="17">
        <f>SUM(H97:H102)</f>
        <v>260.096</v>
      </c>
    </row>
    <row r="104" spans="2:9" x14ac:dyDescent="0.25">
      <c r="B104" s="38" t="s">
        <v>58</v>
      </c>
    </row>
    <row r="105" spans="2:9" x14ac:dyDescent="0.25">
      <c r="D105" s="27" t="s">
        <v>47</v>
      </c>
      <c r="E105" s="27">
        <v>3.59</v>
      </c>
      <c r="G105" t="s">
        <v>48</v>
      </c>
    </row>
    <row r="106" spans="2:9" x14ac:dyDescent="0.25">
      <c r="E106">
        <f>SUMPRODUCT(F97:F102,G97:G102)/40</f>
        <v>3.59</v>
      </c>
    </row>
    <row r="107" spans="2:9" x14ac:dyDescent="0.25">
      <c r="E107">
        <f>(F97*G97+F98*G98+F99*G99+F100*G100+F101*G101+F102*G102)/40</f>
        <v>3.59</v>
      </c>
    </row>
    <row r="110" spans="2:9" x14ac:dyDescent="0.25">
      <c r="B110" s="38" t="s">
        <v>49</v>
      </c>
      <c r="C110" t="s">
        <v>50</v>
      </c>
      <c r="G110">
        <v>20</v>
      </c>
    </row>
    <row r="111" spans="2:9" x14ac:dyDescent="0.25">
      <c r="C111" t="s">
        <v>51</v>
      </c>
      <c r="I111">
        <v>20</v>
      </c>
    </row>
    <row r="113" spans="1:7" x14ac:dyDescent="0.25">
      <c r="A113" t="s">
        <v>52</v>
      </c>
      <c r="C113" t="s">
        <v>53</v>
      </c>
      <c r="G113">
        <v>2.2000000000000002</v>
      </c>
    </row>
    <row r="114" spans="1:7" x14ac:dyDescent="0.25">
      <c r="C114" s="38" t="s">
        <v>54</v>
      </c>
      <c r="G114">
        <v>20</v>
      </c>
    </row>
    <row r="115" spans="1:7" x14ac:dyDescent="0.25">
      <c r="C115" t="s">
        <v>55</v>
      </c>
      <c r="G115">
        <v>14</v>
      </c>
    </row>
    <row r="116" spans="1:7" x14ac:dyDescent="0.25">
      <c r="C116" t="s">
        <v>56</v>
      </c>
      <c r="G116">
        <v>14</v>
      </c>
    </row>
    <row r="117" spans="1:7" x14ac:dyDescent="0.25">
      <c r="C117" t="s">
        <v>57</v>
      </c>
      <c r="G117">
        <v>1.5</v>
      </c>
    </row>
    <row r="119" spans="1:7" x14ac:dyDescent="0.25">
      <c r="D119" s="27" t="s">
        <v>40</v>
      </c>
      <c r="E119" s="39">
        <f>G113+((G114-G115)/G116)*G117</f>
        <v>2.842857142857143</v>
      </c>
    </row>
    <row r="121" spans="1:7" x14ac:dyDescent="0.25">
      <c r="B121" s="38" t="s">
        <v>59</v>
      </c>
    </row>
    <row r="124" spans="1:7" x14ac:dyDescent="0.25">
      <c r="C124" t="s">
        <v>64</v>
      </c>
    </row>
    <row r="125" spans="1:7" x14ac:dyDescent="0.25">
      <c r="C125" t="s">
        <v>60</v>
      </c>
    </row>
    <row r="127" spans="1:7" x14ac:dyDescent="0.25">
      <c r="E127" t="s">
        <v>61</v>
      </c>
    </row>
    <row r="128" spans="1:7" x14ac:dyDescent="0.25">
      <c r="E128" t="s">
        <v>62</v>
      </c>
    </row>
    <row r="130" spans="2:5" x14ac:dyDescent="0.25">
      <c r="E130" t="s">
        <v>61</v>
      </c>
    </row>
    <row r="131" spans="2:5" x14ac:dyDescent="0.25">
      <c r="E131" t="s">
        <v>63</v>
      </c>
    </row>
    <row r="133" spans="2:5" x14ac:dyDescent="0.25">
      <c r="B133" s="40" t="s">
        <v>65</v>
      </c>
      <c r="C133" s="40">
        <f>2.2+((14-14)/(10-14))*1.5</f>
        <v>2.2000000000000002</v>
      </c>
    </row>
    <row r="135" spans="2:5" x14ac:dyDescent="0.25">
      <c r="B135" s="10" t="s">
        <v>66</v>
      </c>
      <c r="C135" s="42">
        <f>H103/39</f>
        <v>6.6691282051282048</v>
      </c>
    </row>
    <row r="136" spans="2:5" x14ac:dyDescent="0.25">
      <c r="B136" s="10" t="s">
        <v>67</v>
      </c>
      <c r="C136" s="43">
        <f>SQRT(C135)</f>
        <v>2.5824655283523543</v>
      </c>
      <c r="E136" t="s">
        <v>70</v>
      </c>
    </row>
    <row r="137" spans="2:5" x14ac:dyDescent="0.25">
      <c r="B137" s="10" t="s">
        <v>68</v>
      </c>
      <c r="C137" s="43">
        <f>C136/E105*100</f>
        <v>71.934972934605966</v>
      </c>
      <c r="E137" t="s">
        <v>71</v>
      </c>
    </row>
  </sheetData>
  <mergeCells count="11">
    <mergeCell ref="C96:D96"/>
    <mergeCell ref="C1:N1"/>
    <mergeCell ref="C2:N2"/>
    <mergeCell ref="C3:N3"/>
    <mergeCell ref="C6:F6"/>
    <mergeCell ref="C7:I7"/>
    <mergeCell ref="N13:R13"/>
    <mergeCell ref="G4:I4"/>
    <mergeCell ref="C5:D5"/>
    <mergeCell ref="E5:F5"/>
    <mergeCell ref="H23:I23"/>
  </mergeCells>
  <pageMargins left="0.7" right="0.7" top="0.75" bottom="0.75" header="0.3" footer="0.3"/>
  <pageSetup orientation="portrait" horizontalDpi="360" verticalDpi="36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B900C9-13CF-4324-8F5E-FE81F2EF2A23}">
  <dimension ref="A2:B7"/>
  <sheetViews>
    <sheetView workbookViewId="0">
      <selection activeCell="B17" sqref="B17"/>
    </sheetView>
  </sheetViews>
  <sheetFormatPr baseColWidth="10" defaultRowHeight="15" x14ac:dyDescent="0.25"/>
  <cols>
    <col min="1" max="1" width="12.85546875" bestFit="1" customWidth="1"/>
  </cols>
  <sheetData>
    <row r="2" spans="1:2" x14ac:dyDescent="0.25">
      <c r="A2" s="14" t="s">
        <v>32</v>
      </c>
      <c r="B2" s="14" t="s">
        <v>37</v>
      </c>
    </row>
    <row r="3" spans="1:2" x14ac:dyDescent="0.25">
      <c r="A3" s="14" t="s">
        <v>33</v>
      </c>
      <c r="B3" s="14">
        <v>35</v>
      </c>
    </row>
    <row r="4" spans="1:2" x14ac:dyDescent="0.25">
      <c r="A4" s="14" t="s">
        <v>34</v>
      </c>
      <c r="B4" s="14">
        <v>50</v>
      </c>
    </row>
    <row r="5" spans="1:2" x14ac:dyDescent="0.25">
      <c r="A5" s="14" t="s">
        <v>35</v>
      </c>
      <c r="B5" s="14">
        <v>25</v>
      </c>
    </row>
    <row r="6" spans="1:2" x14ac:dyDescent="0.25">
      <c r="A6" s="14" t="s">
        <v>36</v>
      </c>
      <c r="B6" s="14">
        <v>15</v>
      </c>
    </row>
    <row r="7" spans="1:2" x14ac:dyDescent="0.25">
      <c r="A7" s="23" t="s">
        <v>17</v>
      </c>
      <c r="B7" s="23">
        <f>SUM(B3:B6)</f>
        <v>125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Ej1</vt:lpstr>
      <vt:lpstr>ej2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mery</dc:creator>
  <cp:lastModifiedBy>User</cp:lastModifiedBy>
  <dcterms:created xsi:type="dcterms:W3CDTF">2020-06-03T01:33:46Z</dcterms:created>
  <dcterms:modified xsi:type="dcterms:W3CDTF">2025-04-24T17:41:57Z</dcterms:modified>
</cp:coreProperties>
</file>