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2024-1S-ABRIL\AGRO2024-1S\SEXTO\"/>
    </mc:Choice>
  </mc:AlternateContent>
  <xr:revisionPtr revIDLastSave="0" documentId="13_ncr:1_{D7D256AF-6854-4E50-AC7D-7ADB3BFBA921}" xr6:coauthVersionLast="47" xr6:coauthVersionMax="47" xr10:uidLastSave="{00000000-0000-0000-0000-000000000000}"/>
  <bookViews>
    <workbookView xWindow="-98" yWindow="-98" windowWidth="19396" windowHeight="11475" xr2:uid="{43502D32-D6F7-461B-894D-576ABFD04D9F}"/>
  </bookViews>
  <sheets>
    <sheet name="CAS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4" i="1"/>
  <c r="K16" i="1"/>
  <c r="G38" i="1"/>
  <c r="G37" i="1"/>
  <c r="G36" i="1"/>
  <c r="G25" i="1"/>
  <c r="G12" i="1"/>
  <c r="G35" i="1" s="1"/>
  <c r="G39" i="1" s="1"/>
  <c r="F21" i="1"/>
  <c r="F16" i="1"/>
  <c r="G22" i="1" s="1"/>
  <c r="G23" i="1" s="1"/>
  <c r="G41" i="1" l="1"/>
  <c r="G42" i="1" s="1"/>
  <c r="G45" i="1" l="1"/>
  <c r="G44" i="1"/>
  <c r="J16" i="1"/>
</calcChain>
</file>

<file path=xl/sharedStrings.xml><?xml version="1.0" encoding="utf-8"?>
<sst xmlns="http://schemas.openxmlformats.org/spreadsheetml/2006/main" count="61" uniqueCount="59">
  <si>
    <t>PRESUPUESTO DE VENTAS</t>
  </si>
  <si>
    <t>FORMULA DE PRESUPUESTO DE VENTAS</t>
  </si>
  <si>
    <t>DONDE:</t>
  </si>
  <si>
    <t>PV= PRESUPUESTO DE VENTAS</t>
  </si>
  <si>
    <t>V= VENTAS (ANTERIORES)</t>
  </si>
  <si>
    <t>F= FACTORES ESPECÍFICOS DE VENTAS</t>
  </si>
  <si>
    <t>E= FUERZAS ECONÓMICAS GENERALES</t>
  </si>
  <si>
    <t>A= INFLUENCIA ADMINISTRATIVA</t>
  </si>
  <si>
    <t>PV=[(V+-F)*E)]*A</t>
  </si>
  <si>
    <t>VENTAS:</t>
  </si>
  <si>
    <t>VARIABLES</t>
  </si>
  <si>
    <t>1. MATERIALES DIRECTOS</t>
  </si>
  <si>
    <t>2. SUELDOS Y SALARIOS DIRECTOS</t>
  </si>
  <si>
    <t>3. GASTOS VARIABLES</t>
  </si>
  <si>
    <t>FIJOS</t>
  </si>
  <si>
    <t>1. PUBLICIDAD</t>
  </si>
  <si>
    <t>2. GASTOS ADMINISTRATIVOS</t>
  </si>
  <si>
    <t>3. INTERESES Y SEGUROS</t>
  </si>
  <si>
    <t>4. OTROS GASTOS FIJOS</t>
  </si>
  <si>
    <t>COSTOS  TOTALES</t>
  </si>
  <si>
    <t>UTILIDAD=</t>
  </si>
  <si>
    <t>VENTAS DEL AÑO ANTERIOR</t>
  </si>
  <si>
    <t>V=</t>
  </si>
  <si>
    <t>F=</t>
  </si>
  <si>
    <t>FACTORES DE AJUSTE</t>
  </si>
  <si>
    <t>FACTORES DE CAMBIO</t>
  </si>
  <si>
    <t>FACTORES CORRIENTES DE CRECIMIENTO</t>
  </si>
  <si>
    <t>FUERZAS ECONÓMICA GENERALES</t>
  </si>
  <si>
    <t>E=</t>
  </si>
  <si>
    <t>INFLUENCIA ADMINISTRATIVA (CRECIMIENTO)</t>
  </si>
  <si>
    <t>PV=</t>
  </si>
  <si>
    <t>VENTAS DEL EJERCICIO ANTERIOR</t>
  </si>
  <si>
    <t>A)FACTORES ESPECÍFICOS DE VENTAS</t>
  </si>
  <si>
    <t>B) ESTIMACIÓN DE AUMENTO EN VENTAS</t>
  </si>
  <si>
    <t>C)CORRIENTES DE CRECIMIENTO</t>
  </si>
  <si>
    <t>PRESUPUESTO CON FACTORES ESPECÍFICOS DE VENTAS</t>
  </si>
  <si>
    <t xml:space="preserve">LA ECONOMÍA TENDRA UNA CAIDA DE </t>
  </si>
  <si>
    <t>FACTORES ECONÓMICOS</t>
  </si>
  <si>
    <t>PRESUPUETOS HASTA CON FACTORES GENERALES</t>
  </si>
  <si>
    <t>FACTORES POR INFLUENCIA ADMINISTRATIVA</t>
  </si>
  <si>
    <t xml:space="preserve">SE ESTIMA UN AUMENTO DE </t>
  </si>
  <si>
    <t>IMPORTE DE VENTAS EL NUEVO EJERCICIO</t>
  </si>
  <si>
    <t>CONCLUSIÓN: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</si>
  <si>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</si>
  <si>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</si>
  <si>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</si>
  <si>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</si>
  <si>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</si>
  <si>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</si>
  <si>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</si>
  <si>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</si>
  <si>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</si>
  <si>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</si>
  <si>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</si>
  <si>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</si>
  <si>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TOTAL=</t>
  </si>
  <si>
    <t>VENTAS %</t>
  </si>
  <si>
    <t>VENTAS USD</t>
  </si>
  <si>
    <t>SUPONGAMOS EL COMPORTAMIENTO ESTACIONAL ES EL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</si>
</sst>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0" applyNumberFormat="1"/>
    <xf numFmtId="0" fontId="0" fillId="2" borderId="0" xfId="0" applyFill="1"/>
    <xf numFmtId="44" fontId="0" fillId="2" borderId="0" xfId="0" applyNumberFormat="1" applyFill="1"/>
    <xf numFmtId="0" fontId="0" fillId="3" borderId="0" xfId="0" applyFill="1"/>
    <xf numFmtId="44" fontId="0" fillId="3" borderId="0" xfId="0" applyNumberFormat="1" applyFill="1"/>
    <xf numFmtId="0" fontId="2" fillId="3" borderId="0" xfId="0" applyFont="1" applyFill="1"/>
    <xf numFmtId="44" fontId="0" fillId="4" borderId="0" xfId="1" applyFont="1" applyFill="1"/>
    <xf numFmtId="9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0" fontId="0" fillId="0" borderId="1" xfId="0" applyBorder="1"/>
    <xf numFmtId="9" fontId="0" fillId="0" borderId="1" xfId="0" applyNumberFormat="1" applyBorder="1"/>
    <xf numFmtId="44" fontId="0" fillId="0" borderId="1" xfId="0" applyNumberFormat="1" applyBorder="1"/>
    <xf numFmtId="44" fontId="0" fillId="2" borderId="0" xfId="1" applyFont="1" applyFill="1"/>
    <xf numFmtId="0" fontId="0" fillId="5" borderId="0" xfId="0" applyFill="1"/>
    <xf numFmtId="44" fontId="0" fillId="5" borderId="0" xfId="1" applyFont="1" applyFill="1"/>
    <xf numFmtId="44" fontId="0" fillId="5" borderId="0" xfId="0" applyNumberFormat="1" applyFill="1"/>
    <xf numFmtId="0" fontId="0" fillId="6" borderId="0" xfId="0" applyFill="1"/>
    <xf numFmtId="44" fontId="0" fillId="6" borderId="0" xfId="0" applyNumberFormat="1" applyFill="1"/>
    <xf numFmtId="0" fontId="2" fillId="6" borderId="0" xfId="0" applyFont="1" applyFill="1"/>
    <xf numFmtId="9" fontId="0" fillId="6" borderId="0" xfId="0" applyNumberFormat="1" applyFill="1"/>
    <xf numFmtId="0" fontId="2" fillId="7" borderId="0" xfId="0" applyFont="1" applyFill="1"/>
    <xf numFmtId="0" fontId="0" fillId="7" borderId="0" xfId="0" applyFill="1"/>
    <xf numFmtId="0" fontId="0" fillId="7" borderId="0" xfId="0" applyFont="1" applyFill="1"/>
    <xf numFmtId="9" fontId="0" fillId="7" borderId="0" xfId="0" applyNumberFormat="1" applyFill="1"/>
    <xf numFmtId="44" fontId="0" fillId="7" borderId="0" xfId="0" applyNumberFormat="1" applyFill="1"/>
    <xf numFmtId="0" fontId="0" fillId="8" borderId="1" xfId="0" applyFill="1" applyBorder="1"/>
    <xf numFmtId="9" fontId="0" fillId="8" borderId="1" xfId="0" applyNumberFormat="1" applyFill="1" applyBorder="1"/>
    <xf numFmtId="44" fontId="0" fillId="8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COMPORTAMIENTO</a:t>
            </a:r>
            <a:r>
              <a:rPr lang="es-EC" baseline="0"/>
              <a:t> DE LAS VENTAS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CASO1!$K$4:$K$15</c:f>
              <c:numCache>
                <c:formatCode>_("$"* #,##0.00_);_("$"* \(#,##0.00\);_("$"* "-"??_);_(@_)</c:formatCode>
                <c:ptCount val="12"/>
                <c:pt idx="0">
                  <c:v>387.69500000000005</c:v>
                </c:pt>
                <c:pt idx="1">
                  <c:v>553.85</c:v>
                </c:pt>
                <c:pt idx="2">
                  <c:v>387.69500000000005</c:v>
                </c:pt>
                <c:pt idx="3">
                  <c:v>553.85</c:v>
                </c:pt>
                <c:pt idx="4">
                  <c:v>553.85</c:v>
                </c:pt>
                <c:pt idx="5">
                  <c:v>553.85</c:v>
                </c:pt>
                <c:pt idx="6">
                  <c:v>387.69500000000005</c:v>
                </c:pt>
                <c:pt idx="7">
                  <c:v>332.31</c:v>
                </c:pt>
                <c:pt idx="8">
                  <c:v>332.31</c:v>
                </c:pt>
                <c:pt idx="9">
                  <c:v>332.31</c:v>
                </c:pt>
                <c:pt idx="10">
                  <c:v>553.85</c:v>
                </c:pt>
                <c:pt idx="11">
                  <c:v>664.62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14-4AEA-BEA2-C88A9911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651344"/>
        <c:axId val="1015644272"/>
      </c:scatterChart>
      <c:valAx>
        <c:axId val="101565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15644272"/>
        <c:crosses val="autoZero"/>
        <c:crossBetween val="midCat"/>
      </c:valAx>
      <c:valAx>
        <c:axId val="101564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1565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516731</xdr:colOff>
      <xdr:row>3</xdr:row>
      <xdr:rowOff>64293</xdr:rowOff>
    </xdr:from>
    <xdr:to>
      <xdr:col>17</xdr:col>
      <xdr:colOff>516731</xdr:colOff>
      <xdr:row>18</xdr:row>
      <xdr:rowOff>92868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611FEF4-11E0-BD2D-D92D-250732872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8354-DD0D-4C4E-9E2A-5446B8A2AFB3}">
  <dimension ref="B1:N45"/>
  <sheetViews>
    <sheetView tabSelected="1" topLeftCell="B1" workbookViewId="0">
      <selection activeCell="J22" sqref="J22"/>
    </sheetView>
  </sheetViews>
  <sheetFormatPr baseColWidth="10" defaultRowHeight="14.25" x14ac:dyDescent="0.45"/>
  <cols>
    <col min="3" max="3" width="27.19921875" customWidth="1"/>
  </cols>
  <sheetData>
    <row r="1" spans="2:14" x14ac:dyDescent="0.45">
      <c r="B1" t="s">
        <v>0</v>
      </c>
    </row>
    <row r="2" spans="2:14" x14ac:dyDescent="0.45">
      <c r="B2" t="s">
        <v>1</v>
      </c>
      <c r="I2" s="9" t="s">
        <v>58</v>
      </c>
      <c r="J2" s="9"/>
      <c r="K2" s="9"/>
      <c r="L2" s="9"/>
      <c r="M2" s="9"/>
      <c r="N2" s="9"/>
    </row>
    <row r="3" spans="2:14" x14ac:dyDescent="0.45">
      <c r="B3" t="s">
        <v>8</v>
      </c>
      <c r="J3" s="11" t="s">
        <v>56</v>
      </c>
      <c r="K3" s="11" t="s">
        <v>57</v>
      </c>
    </row>
    <row r="4" spans="2:14" x14ac:dyDescent="0.45">
      <c r="I4" s="11" t="s">
        <v>43</v>
      </c>
      <c r="J4" s="12">
        <v>7.0000000000000007E-2</v>
      </c>
      <c r="K4" s="13">
        <f t="shared" ref="K4:K15" si="0">J4*$K$16</f>
        <v>387.69500000000005</v>
      </c>
    </row>
    <row r="5" spans="2:14" x14ac:dyDescent="0.45">
      <c r="B5" t="s">
        <v>2</v>
      </c>
      <c r="I5" s="11" t="s">
        <v>44</v>
      </c>
      <c r="J5" s="12">
        <v>0.1</v>
      </c>
      <c r="K5" s="13">
        <f t="shared" si="0"/>
        <v>553.85</v>
      </c>
    </row>
    <row r="6" spans="2:14" x14ac:dyDescent="0.45">
      <c r="B6" t="s">
        <v>3</v>
      </c>
      <c r="I6" s="11" t="s">
        <v>45</v>
      </c>
      <c r="J6" s="12">
        <v>7.0000000000000007E-2</v>
      </c>
      <c r="K6" s="13">
        <f t="shared" si="0"/>
        <v>387.69500000000005</v>
      </c>
    </row>
    <row r="7" spans="2:14" x14ac:dyDescent="0.45">
      <c r="B7" t="s">
        <v>4</v>
      </c>
      <c r="I7" s="11" t="s">
        <v>46</v>
      </c>
      <c r="J7" s="12">
        <v>0.1</v>
      </c>
      <c r="K7" s="13">
        <f t="shared" si="0"/>
        <v>553.85</v>
      </c>
    </row>
    <row r="8" spans="2:14" x14ac:dyDescent="0.45">
      <c r="B8" t="s">
        <v>5</v>
      </c>
      <c r="I8" s="11" t="s">
        <v>47</v>
      </c>
      <c r="J8" s="12">
        <v>0.1</v>
      </c>
      <c r="K8" s="13">
        <f t="shared" si="0"/>
        <v>553.85</v>
      </c>
    </row>
    <row r="9" spans="2:14" x14ac:dyDescent="0.45">
      <c r="B9" t="s">
        <v>6</v>
      </c>
      <c r="I9" s="11" t="s">
        <v>48</v>
      </c>
      <c r="J9" s="12">
        <v>0.1</v>
      </c>
      <c r="K9" s="13">
        <f t="shared" si="0"/>
        <v>553.85</v>
      </c>
    </row>
    <row r="10" spans="2:14" x14ac:dyDescent="0.45">
      <c r="B10" t="s">
        <v>7</v>
      </c>
      <c r="I10" s="11" t="s">
        <v>49</v>
      </c>
      <c r="J10" s="12">
        <v>7.0000000000000007E-2</v>
      </c>
      <c r="K10" s="13">
        <f t="shared" si="0"/>
        <v>387.69500000000005</v>
      </c>
    </row>
    <row r="11" spans="2:14" x14ac:dyDescent="0.45">
      <c r="I11" s="11" t="s">
        <v>50</v>
      </c>
      <c r="J11" s="12">
        <v>0.06</v>
      </c>
      <c r="K11" s="13">
        <f t="shared" si="0"/>
        <v>332.31</v>
      </c>
    </row>
    <row r="12" spans="2:14" x14ac:dyDescent="0.45">
      <c r="B12" s="18" t="s">
        <v>9</v>
      </c>
      <c r="C12" s="18"/>
      <c r="D12" s="18"/>
      <c r="E12" s="18"/>
      <c r="F12" s="18"/>
      <c r="G12" s="19">
        <f>5000</f>
        <v>5000</v>
      </c>
      <c r="I12" s="11" t="s">
        <v>51</v>
      </c>
      <c r="J12" s="12">
        <v>0.06</v>
      </c>
      <c r="K12" s="13">
        <f t="shared" si="0"/>
        <v>332.31</v>
      </c>
    </row>
    <row r="13" spans="2:14" x14ac:dyDescent="0.45">
      <c r="B13" s="2" t="s">
        <v>10</v>
      </c>
      <c r="I13" s="11" t="s">
        <v>52</v>
      </c>
      <c r="J13" s="12">
        <v>0.06</v>
      </c>
      <c r="K13" s="13">
        <f t="shared" si="0"/>
        <v>332.31</v>
      </c>
    </row>
    <row r="14" spans="2:14" x14ac:dyDescent="0.45">
      <c r="B14" t="s">
        <v>11</v>
      </c>
      <c r="E14" s="14">
        <v>800</v>
      </c>
      <c r="I14" s="11" t="s">
        <v>53</v>
      </c>
      <c r="J14" s="12">
        <v>0.1</v>
      </c>
      <c r="K14" s="13">
        <f t="shared" si="0"/>
        <v>553.85</v>
      </c>
    </row>
    <row r="15" spans="2:14" x14ac:dyDescent="0.45">
      <c r="B15" t="s">
        <v>12</v>
      </c>
      <c r="E15" s="14">
        <v>1000</v>
      </c>
      <c r="I15" s="11" t="s">
        <v>54</v>
      </c>
      <c r="J15" s="12">
        <v>0.12</v>
      </c>
      <c r="K15" s="13">
        <f t="shared" si="0"/>
        <v>664.62</v>
      </c>
    </row>
    <row r="16" spans="2:14" x14ac:dyDescent="0.45">
      <c r="B16" t="s">
        <v>13</v>
      </c>
      <c r="E16" s="14">
        <v>500</v>
      </c>
      <c r="F16" s="3">
        <f>SUM(E14:E16)</f>
        <v>2300</v>
      </c>
      <c r="I16" s="27" t="s">
        <v>55</v>
      </c>
      <c r="J16" s="28">
        <f ca="1">SUM(J4:J16)</f>
        <v>0</v>
      </c>
      <c r="K16" s="29">
        <f>G25</f>
        <v>5538.5</v>
      </c>
    </row>
    <row r="17" spans="2:7" x14ac:dyDescent="0.45">
      <c r="B17" s="15" t="s">
        <v>14</v>
      </c>
    </row>
    <row r="18" spans="2:7" x14ac:dyDescent="0.45">
      <c r="B18" t="s">
        <v>15</v>
      </c>
      <c r="E18" s="16">
        <v>600</v>
      </c>
    </row>
    <row r="19" spans="2:7" x14ac:dyDescent="0.45">
      <c r="B19" t="s">
        <v>16</v>
      </c>
      <c r="E19" s="16">
        <v>700</v>
      </c>
    </row>
    <row r="20" spans="2:7" x14ac:dyDescent="0.45">
      <c r="B20" t="s">
        <v>17</v>
      </c>
      <c r="E20" s="16">
        <v>600</v>
      </c>
    </row>
    <row r="21" spans="2:7" x14ac:dyDescent="0.45">
      <c r="B21" t="s">
        <v>18</v>
      </c>
      <c r="E21" s="16">
        <v>200</v>
      </c>
      <c r="F21" s="17">
        <f>SUM(E18:E21)</f>
        <v>2100</v>
      </c>
    </row>
    <row r="22" spans="2:7" x14ac:dyDescent="0.45">
      <c r="B22" s="18" t="s">
        <v>19</v>
      </c>
      <c r="C22" s="18"/>
      <c r="D22" s="18"/>
      <c r="E22" s="18"/>
      <c r="F22" s="18"/>
      <c r="G22" s="19">
        <f>F16+F21</f>
        <v>4400</v>
      </c>
    </row>
    <row r="23" spans="2:7" x14ac:dyDescent="0.45">
      <c r="B23" s="4" t="s">
        <v>20</v>
      </c>
      <c r="G23" s="1">
        <f>G12-G22</f>
        <v>600</v>
      </c>
    </row>
    <row r="25" spans="2:7" x14ac:dyDescent="0.45">
      <c r="B25" t="s">
        <v>21</v>
      </c>
      <c r="D25" t="s">
        <v>22</v>
      </c>
      <c r="E25" s="7">
        <v>5000</v>
      </c>
      <c r="F25" s="9" t="s">
        <v>30</v>
      </c>
      <c r="G25" s="10">
        <f>((E25+(E27+E28+E29))*(1+E30))*(1+E31)</f>
        <v>5538.5</v>
      </c>
    </row>
    <row r="26" spans="2:7" x14ac:dyDescent="0.45">
      <c r="B26" t="s">
        <v>5</v>
      </c>
      <c r="D26" t="s">
        <v>23</v>
      </c>
      <c r="E26" s="7"/>
    </row>
    <row r="27" spans="2:7" x14ac:dyDescent="0.45">
      <c r="B27" t="s">
        <v>24</v>
      </c>
      <c r="E27" s="7">
        <v>-800</v>
      </c>
    </row>
    <row r="28" spans="2:7" x14ac:dyDescent="0.45">
      <c r="B28" t="s">
        <v>25</v>
      </c>
      <c r="E28" s="7">
        <v>500</v>
      </c>
    </row>
    <row r="29" spans="2:7" x14ac:dyDescent="0.45">
      <c r="B29" t="s">
        <v>26</v>
      </c>
      <c r="E29" s="7">
        <v>600</v>
      </c>
      <c r="F29" s="1"/>
    </row>
    <row r="30" spans="2:7" x14ac:dyDescent="0.45">
      <c r="B30" t="s">
        <v>27</v>
      </c>
      <c r="D30" t="s">
        <v>28</v>
      </c>
      <c r="E30" s="8">
        <v>-0.05</v>
      </c>
    </row>
    <row r="31" spans="2:7" x14ac:dyDescent="0.45">
      <c r="B31" t="s">
        <v>29</v>
      </c>
      <c r="E31" s="8">
        <v>0.1</v>
      </c>
    </row>
    <row r="32" spans="2:7" x14ac:dyDescent="0.45">
      <c r="E32" s="8"/>
    </row>
    <row r="33" spans="2:7" x14ac:dyDescent="0.45">
      <c r="B33" t="s">
        <v>42</v>
      </c>
    </row>
    <row r="34" spans="2:7" x14ac:dyDescent="0.45">
      <c r="B34" t="s">
        <v>0</v>
      </c>
    </row>
    <row r="35" spans="2:7" x14ac:dyDescent="0.45">
      <c r="B35" s="4" t="s">
        <v>31</v>
      </c>
      <c r="C35" s="4"/>
      <c r="D35" s="4"/>
      <c r="E35" s="4"/>
      <c r="F35" s="4"/>
      <c r="G35" s="5">
        <f>G12</f>
        <v>5000</v>
      </c>
    </row>
    <row r="36" spans="2:7" x14ac:dyDescent="0.45">
      <c r="B36" t="s">
        <v>32</v>
      </c>
      <c r="G36" s="1">
        <f>E27</f>
        <v>-800</v>
      </c>
    </row>
    <row r="37" spans="2:7" x14ac:dyDescent="0.45">
      <c r="B37" t="s">
        <v>33</v>
      </c>
      <c r="G37" s="1">
        <f>E28</f>
        <v>500</v>
      </c>
    </row>
    <row r="38" spans="2:7" x14ac:dyDescent="0.45">
      <c r="B38" t="s">
        <v>34</v>
      </c>
      <c r="G38" s="1">
        <f>E29</f>
        <v>600</v>
      </c>
    </row>
    <row r="39" spans="2:7" x14ac:dyDescent="0.45">
      <c r="B39" s="6" t="s">
        <v>35</v>
      </c>
      <c r="C39" s="6"/>
      <c r="D39" s="6"/>
      <c r="E39" s="6"/>
      <c r="F39" s="4"/>
      <c r="G39" s="5">
        <f>SUM(G35:G38)</f>
        <v>5300</v>
      </c>
    </row>
    <row r="40" spans="2:7" x14ac:dyDescent="0.45">
      <c r="B40" s="20" t="s">
        <v>37</v>
      </c>
      <c r="C40" s="18"/>
      <c r="D40" s="18"/>
      <c r="E40" s="18"/>
      <c r="F40" s="18"/>
      <c r="G40" s="18"/>
    </row>
    <row r="41" spans="2:7" x14ac:dyDescent="0.45">
      <c r="B41" s="18" t="s">
        <v>36</v>
      </c>
      <c r="C41" s="18"/>
      <c r="D41" s="18"/>
      <c r="E41" s="18"/>
      <c r="F41" s="21">
        <v>-0.05</v>
      </c>
      <c r="G41" s="19">
        <f>G39*F41</f>
        <v>-265</v>
      </c>
    </row>
    <row r="42" spans="2:7" x14ac:dyDescent="0.45">
      <c r="B42" s="20" t="s">
        <v>38</v>
      </c>
      <c r="C42" s="18"/>
      <c r="D42" s="18"/>
      <c r="E42" s="18"/>
      <c r="F42" s="18"/>
      <c r="G42" s="19">
        <f>SUM(G39:G41)</f>
        <v>5035</v>
      </c>
    </row>
    <row r="43" spans="2:7" x14ac:dyDescent="0.45">
      <c r="B43" s="22" t="s">
        <v>39</v>
      </c>
      <c r="C43" s="23"/>
      <c r="D43" s="23"/>
      <c r="E43" s="23"/>
      <c r="F43" s="23"/>
      <c r="G43" s="23"/>
    </row>
    <row r="44" spans="2:7" x14ac:dyDescent="0.45">
      <c r="B44" s="24" t="s">
        <v>40</v>
      </c>
      <c r="C44" s="23"/>
      <c r="D44" s="23"/>
      <c r="E44" s="23"/>
      <c r="F44" s="25">
        <v>0.1</v>
      </c>
      <c r="G44" s="26">
        <f>G42*F44</f>
        <v>503.5</v>
      </c>
    </row>
    <row r="45" spans="2:7" x14ac:dyDescent="0.45">
      <c r="B45" s="6" t="s">
        <v>41</v>
      </c>
      <c r="C45" s="4"/>
      <c r="D45" s="4"/>
      <c r="E45" s="4"/>
      <c r="F45" s="4"/>
      <c r="G45" s="5">
        <f>SUM(G42:G44)</f>
        <v>5538.5</v>
      </c>
    </row>
  </sheetData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2024-06-21T13:30:28Z</dcterms:created>
  <dcterms:modified xsi:type="dcterms:W3CDTF">2024-06-21T21:26:49Z</dcterms:modified>
</cp:coreProperties>
</file>