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Carlos\Desktop\OCT2024-2S\CIVIL\"/>
    </mc:Choice>
  </mc:AlternateContent>
  <xr:revisionPtr revIDLastSave="0" documentId="8_{8FA205B5-AA6B-4B35-8FC6-FF44E45816F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Población Proy" sheetId="1" r:id="rId1"/>
    <sheet name="Población Proy (2)" sheetId="3" r:id="rId2"/>
    <sheet name="%Acep" sheetId="4" r:id="rId3"/>
    <sheet name="Segm Mer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4" l="1"/>
  <c r="C5" i="4" s="1"/>
  <c r="N19" i="3"/>
  <c r="B10" i="3"/>
  <c r="C14" i="3" s="1"/>
  <c r="C9" i="3"/>
  <c r="C7" i="3"/>
  <c r="C6" i="1"/>
  <c r="C7" i="1"/>
  <c r="C8" i="1"/>
  <c r="C9" i="1"/>
  <c r="B10" i="1"/>
  <c r="C5" i="1" s="1"/>
  <c r="C10" i="1" s="1"/>
  <c r="C5" i="3" l="1"/>
  <c r="C6" i="3"/>
  <c r="C3" i="4"/>
  <c r="B6" i="5" s="1"/>
  <c r="C4" i="4"/>
  <c r="C24" i="3"/>
  <c r="C20" i="3"/>
  <c r="G5" i="3" s="1"/>
  <c r="C16" i="3"/>
  <c r="C17" i="3"/>
  <c r="C23" i="3"/>
  <c r="C19" i="3"/>
  <c r="C15" i="3"/>
  <c r="C22" i="3"/>
  <c r="C18" i="3"/>
  <c r="C21" i="3"/>
  <c r="C8" i="3"/>
  <c r="C14" i="1"/>
  <c r="C10" i="3" l="1"/>
  <c r="M21" i="3"/>
  <c r="M22" i="3" s="1"/>
  <c r="P19" i="3"/>
  <c r="N15" i="3"/>
  <c r="C24" i="1"/>
  <c r="C20" i="1"/>
  <c r="G5" i="1" s="1"/>
  <c r="B3" i="5" s="1"/>
  <c r="B5" i="5" s="1"/>
  <c r="B7" i="5" s="1"/>
  <c r="B8" i="5" s="1"/>
  <c r="B10" i="5" s="1"/>
  <c r="C16" i="1"/>
  <c r="C23" i="1"/>
  <c r="C15" i="1"/>
  <c r="C22" i="1"/>
  <c r="C18" i="1"/>
  <c r="C21" i="1"/>
  <c r="C19" i="1"/>
  <c r="C17" i="1"/>
  <c r="N16" i="3" l="1"/>
  <c r="N18" i="3" s="1"/>
  <c r="N17" i="3"/>
</calcChain>
</file>

<file path=xl/sharedStrings.xml><?xml version="1.0" encoding="utf-8"?>
<sst xmlns="http://schemas.openxmlformats.org/spreadsheetml/2006/main" count="70" uniqueCount="51">
  <si>
    <t>Parroquias Urbanas de Riobamba</t>
  </si>
  <si>
    <t>Nº de Habitantes</t>
  </si>
  <si>
    <t>Porcentaje (%)</t>
  </si>
  <si>
    <t>Tasa de crecimiento poblacional</t>
  </si>
  <si>
    <t>Miembros de familia</t>
  </si>
  <si>
    <t>N° de Familias 2021</t>
  </si>
  <si>
    <t>Lizarzaburu</t>
  </si>
  <si>
    <t>Velasco</t>
  </si>
  <si>
    <t>Maldonado</t>
  </si>
  <si>
    <t>Veloz</t>
  </si>
  <si>
    <t>Yaruquies</t>
  </si>
  <si>
    <t>TOTAL</t>
  </si>
  <si>
    <t>PROYECCION DE LA POBLACIÓN DEL CANTÓN RIOBAMBA</t>
  </si>
  <si>
    <t>n</t>
  </si>
  <si>
    <t>AÑO</t>
  </si>
  <si>
    <t>Censo2010</t>
  </si>
  <si>
    <t>POBLACIÓN DEL CANTÓN RIOBAMBA</t>
  </si>
  <si>
    <t>POBLACIÓN</t>
  </si>
  <si>
    <t>VALOR ACTUAL=</t>
  </si>
  <si>
    <t>TASA CRECIMIENTO=</t>
  </si>
  <si>
    <t>VALOR FUTURO=</t>
  </si>
  <si>
    <t>R=</t>
  </si>
  <si>
    <t>R^2=</t>
  </si>
  <si>
    <t>TENDENCIA=</t>
  </si>
  <si>
    <t>COMPROBACIÓN 2021=</t>
  </si>
  <si>
    <t>3.      ¿Estaría dispuesto en adquirir avena empacada con material biodegradable a base de harina de maíz negro?</t>
  </si>
  <si>
    <t>PARAMETROS</t>
  </si>
  <si>
    <t>FRECUENCIA</t>
  </si>
  <si>
    <t>PORCENTAJE</t>
  </si>
  <si>
    <t>SI</t>
  </si>
  <si>
    <t>NO</t>
  </si>
  <si>
    <t>SEGMETACIÓN DE AVENA EMPACADA</t>
  </si>
  <si>
    <t>Rubros</t>
  </si>
  <si>
    <t>Número de Familias Riobamba</t>
  </si>
  <si>
    <t>% Consumen Avena</t>
  </si>
  <si>
    <t xml:space="preserve">Familias Consumen Avena </t>
  </si>
  <si>
    <t>% Población Consumen Avena Nuevo  Empaque</t>
  </si>
  <si>
    <t>Población Consumen Avena Nuevo Empaque</t>
  </si>
  <si>
    <t>Consumo per cápita de avena Nuevo  Empaque</t>
  </si>
  <si>
    <t>% Presentación 500 g</t>
  </si>
  <si>
    <t>Total Demanda Objetiva Nuevo Empaque</t>
  </si>
  <si>
    <t>Encuesta</t>
  </si>
  <si>
    <t>Pregunta de aceptación</t>
  </si>
  <si>
    <t>Promedio de famikias que prefieren avena enpacada de 500g</t>
  </si>
  <si>
    <t>Promedio de consumo por familia= 36 fundas de avena</t>
  </si>
  <si>
    <t>FORMULA DE VALOR FUTURO (VF)=</t>
  </si>
  <si>
    <t>VA*(1+i)^n</t>
  </si>
  <si>
    <t>VA= VALOR ACTUAL (VALOR PRESENTE VP)</t>
  </si>
  <si>
    <t>i= TASA</t>
  </si>
  <si>
    <t>n= PERÍODO</t>
  </si>
  <si>
    <t>PERIODO=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</si>
</sst>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&quot;$&quot;\-#,##0.00"/>
    <numFmt numFmtId="164" formatCode="0.0000000"/>
    <numFmt numFmtId="165" formatCode="0.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z val="10"/>
      <color rgb="FF000000"/>
      <name val="Arial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9" fontId="2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3" fillId="0" borderId="0" xfId="1" applyFont="1" applyAlignment="1"/>
    <xf numFmtId="0" fontId="2" fillId="0" borderId="0" xfId="1"/>
    <xf numFmtId="0" fontId="4" fillId="0" borderId="1" xfId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/>
    <xf numFmtId="1" fontId="5" fillId="0" borderId="1" xfId="1" applyNumberFormat="1" applyFont="1" applyFill="1" applyBorder="1" applyAlignment="1">
      <alignment horizontal="center"/>
    </xf>
    <xf numFmtId="9" fontId="5" fillId="0" borderId="1" xfId="1" applyNumberFormat="1" applyFont="1" applyFill="1" applyBorder="1" applyAlignment="1">
      <alignment horizontal="center"/>
    </xf>
    <xf numFmtId="10" fontId="2" fillId="0" borderId="1" xfId="1" applyNumberFormat="1" applyBorder="1"/>
    <xf numFmtId="0" fontId="2" fillId="0" borderId="1" xfId="1" applyBorder="1"/>
    <xf numFmtId="1" fontId="2" fillId="0" borderId="1" xfId="1" applyNumberFormat="1" applyBorder="1"/>
    <xf numFmtId="0" fontId="6" fillId="0" borderId="0" xfId="1" applyFont="1"/>
    <xf numFmtId="0" fontId="4" fillId="0" borderId="1" xfId="1" applyFont="1" applyFill="1" applyBorder="1" applyAlignment="1">
      <alignment horizontal="center" vertical="center"/>
    </xf>
    <xf numFmtId="2" fontId="7" fillId="0" borderId="0" xfId="1" applyNumberFormat="1" applyFont="1" applyFill="1" applyBorder="1" applyAlignment="1">
      <alignment horizontal="center"/>
    </xf>
    <xf numFmtId="0" fontId="3" fillId="0" borderId="0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vertical="center"/>
    </xf>
    <xf numFmtId="1" fontId="2" fillId="0" borderId="0" xfId="1" applyNumberFormat="1" applyBorder="1"/>
    <xf numFmtId="0" fontId="2" fillId="0" borderId="1" xfId="1" applyBorder="1" applyAlignment="1">
      <alignment horizontal="center" vertical="center"/>
    </xf>
    <xf numFmtId="2" fontId="2" fillId="0" borderId="1" xfId="1" applyNumberFormat="1" applyBorder="1"/>
    <xf numFmtId="0" fontId="2" fillId="0" borderId="0" xfId="1" applyBorder="1"/>
    <xf numFmtId="2" fontId="2" fillId="0" borderId="0" xfId="1" applyNumberFormat="1" applyBorder="1"/>
    <xf numFmtId="0" fontId="2" fillId="2" borderId="1" xfId="1" applyFill="1" applyBorder="1" applyAlignment="1">
      <alignment horizontal="center" vertical="center"/>
    </xf>
    <xf numFmtId="0" fontId="2" fillId="2" borderId="1" xfId="1" applyFill="1" applyBorder="1"/>
    <xf numFmtId="0" fontId="5" fillId="0" borderId="0" xfId="1" applyFont="1" applyBorder="1"/>
    <xf numFmtId="9" fontId="2" fillId="0" borderId="0" xfId="1" applyNumberFormat="1"/>
    <xf numFmtId="0" fontId="5" fillId="0" borderId="0" xfId="1" applyFont="1"/>
    <xf numFmtId="0" fontId="3" fillId="0" borderId="0" xfId="1" applyFont="1" applyAlignment="1">
      <alignment horizontal="center"/>
    </xf>
    <xf numFmtId="0" fontId="2" fillId="0" borderId="1" xfId="1" applyBorder="1" applyAlignment="1">
      <alignment horizontal="center"/>
    </xf>
    <xf numFmtId="8" fontId="2" fillId="0" borderId="1" xfId="1" applyNumberFormat="1" applyBorder="1"/>
    <xf numFmtId="2" fontId="2" fillId="3" borderId="0" xfId="1" applyNumberFormat="1" applyFill="1"/>
    <xf numFmtId="164" fontId="2" fillId="0" borderId="0" xfId="1" applyNumberFormat="1"/>
    <xf numFmtId="0" fontId="2" fillId="3" borderId="0" xfId="1" applyFill="1"/>
    <xf numFmtId="165" fontId="2" fillId="3" borderId="0" xfId="1" applyNumberFormat="1" applyFill="1"/>
    <xf numFmtId="0" fontId="2" fillId="3" borderId="1" xfId="1" applyFill="1" applyBorder="1" applyAlignment="1">
      <alignment horizontal="center" vertical="center"/>
    </xf>
    <xf numFmtId="0" fontId="2" fillId="3" borderId="1" xfId="1" applyFill="1" applyBorder="1"/>
    <xf numFmtId="2" fontId="2" fillId="3" borderId="1" xfId="1" applyNumberFormat="1" applyFill="1" applyBorder="1"/>
    <xf numFmtId="0" fontId="8" fillId="0" borderId="0" xfId="2" applyFont="1" applyAlignment="1"/>
    <xf numFmtId="0" fontId="9" fillId="0" borderId="1" xfId="1" applyFont="1" applyBorder="1" applyAlignment="1">
      <alignment horizontal="left" vertical="center" indent="2"/>
    </xf>
    <xf numFmtId="0" fontId="3" fillId="0" borderId="1" xfId="1" applyFont="1" applyBorder="1"/>
    <xf numFmtId="0" fontId="6" fillId="0" borderId="1" xfId="1" applyFont="1" applyBorder="1" applyAlignment="1">
      <alignment horizontal="center"/>
    </xf>
    <xf numFmtId="9" fontId="0" fillId="0" borderId="1" xfId="3" applyFont="1" applyBorder="1"/>
    <xf numFmtId="0" fontId="1" fillId="0" borderId="1" xfId="4" applyBorder="1"/>
    <xf numFmtId="0" fontId="8" fillId="0" borderId="1" xfId="2" applyFont="1" applyBorder="1" applyAlignment="1"/>
    <xf numFmtId="0" fontId="7" fillId="4" borderId="1" xfId="4" applyFont="1" applyFill="1" applyBorder="1"/>
    <xf numFmtId="1" fontId="8" fillId="0" borderId="1" xfId="2" applyNumberFormat="1" applyFont="1" applyBorder="1" applyAlignment="1"/>
    <xf numFmtId="10" fontId="8" fillId="0" borderId="1" xfId="2" applyNumberFormat="1" applyFont="1" applyBorder="1" applyAlignment="1"/>
    <xf numFmtId="9" fontId="8" fillId="0" borderId="1" xfId="2" applyNumberFormat="1" applyFont="1" applyBorder="1" applyAlignment="1"/>
    <xf numFmtId="0" fontId="7" fillId="3" borderId="1" xfId="4" applyFont="1" applyFill="1" applyBorder="1"/>
    <xf numFmtId="0" fontId="8" fillId="3" borderId="1" xfId="2" applyFont="1" applyFill="1" applyBorder="1" applyAlignment="1"/>
    <xf numFmtId="0" fontId="3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right"/>
    </xf>
  </cellXfs>
  <cellStyles count="5">
    <cellStyle name="Normal" xfId="0" builtinId="0"/>
    <cellStyle name="Normal 2" xfId="2" xr:uid="{00000000-0005-0000-0000-000001000000}"/>
    <cellStyle name="Normal 3" xfId="1" xr:uid="{00000000-0005-0000-0000-000002000000}"/>
    <cellStyle name="Normal 4" xfId="4" xr:uid="{00000000-0005-0000-0000-000003000000}"/>
    <cellStyle name="Porcentaje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PROYECCIÓN</a:t>
            </a:r>
            <a:r>
              <a:rPr lang="es-EC" baseline="0"/>
              <a:t> DE LA POBLACIÓN</a:t>
            </a:r>
            <a:endParaRPr lang="es-EC"/>
          </a:p>
        </c:rich>
      </c:tx>
      <c:layout>
        <c:manualLayout>
          <c:xMode val="edge"/>
          <c:yMode val="edge"/>
          <c:x val="0.3624582239720035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505877077865267"/>
                  <c:y val="-4.1666666666666669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</c:trendlineLbl>
          </c:trendline>
          <c:xVal>
            <c:numRef>
              <c:f>'Población Proy (2)'!$A$14:$A$20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'Población Proy (2)'!$C$14:$C$20</c:f>
              <c:numCache>
                <c:formatCode>0.00</c:formatCode>
                <c:ptCount val="7"/>
                <c:pt idx="0">
                  <c:v>124807</c:v>
                </c:pt>
                <c:pt idx="1">
                  <c:v>126753.98920000001</c:v>
                </c:pt>
                <c:pt idx="2">
                  <c:v>128731.35143152002</c:v>
                </c:pt>
                <c:pt idx="3">
                  <c:v>130739.56051385174</c:v>
                </c:pt>
                <c:pt idx="4">
                  <c:v>132779.09765786782</c:v>
                </c:pt>
                <c:pt idx="5">
                  <c:v>134850.45158133056</c:v>
                </c:pt>
                <c:pt idx="6">
                  <c:v>136954.11862599934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BEE-4A34-996A-EDF25E0DF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486448"/>
        <c:axId val="446486056"/>
      </c:scatterChart>
      <c:valAx>
        <c:axId val="4464864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46486056"/>
        <c:crosses val="autoZero"/>
        <c:crossBetween val="midCat"/>
      </c:valAx>
      <c:valAx>
        <c:axId val="446486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46486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PROYECCIÓN</a:t>
            </a:r>
            <a:r>
              <a:rPr lang="es-EC" baseline="0"/>
              <a:t> DE LA POBLACIÓN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6018482064741908"/>
                  <c:y val="-5.046296296296296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</c:trendlineLbl>
          </c:trendline>
          <c:xVal>
            <c:numRef>
              <c:f>'Población Proy (2)'!$B$14:$B$20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xVal>
          <c:yVal>
            <c:numRef>
              <c:f>'Población Proy (2)'!$C$14:$C$20</c:f>
              <c:numCache>
                <c:formatCode>0.00</c:formatCode>
                <c:ptCount val="7"/>
                <c:pt idx="0">
                  <c:v>124807</c:v>
                </c:pt>
                <c:pt idx="1">
                  <c:v>126753.98920000001</c:v>
                </c:pt>
                <c:pt idx="2">
                  <c:v>128731.35143152002</c:v>
                </c:pt>
                <c:pt idx="3">
                  <c:v>130739.56051385174</c:v>
                </c:pt>
                <c:pt idx="4">
                  <c:v>132779.09765786782</c:v>
                </c:pt>
                <c:pt idx="5">
                  <c:v>134850.45158133056</c:v>
                </c:pt>
                <c:pt idx="6">
                  <c:v>136954.11862599934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DC-4E1B-BB82-09B1EEC96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485272"/>
        <c:axId val="446484488"/>
      </c:scatterChart>
      <c:valAx>
        <c:axId val="446485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AÑOS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46484488"/>
        <c:crosses val="autoZero"/>
        <c:crossBetween val="midCat"/>
      </c:valAx>
      <c:valAx>
        <c:axId val="4464844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POBLACIÓN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46485272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800" b="0" i="0" baseline="0">
                <a:effectLst/>
              </a:rPr>
              <a:t>Avena Empacada</a:t>
            </a:r>
            <a:endParaRPr lang="es-E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'%Acep'!$A$3:$A$4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'%Acep'!$C$3:$C$4</c:f>
              <c:numCache>
                <c:formatCode>0%</c:formatCode>
                <c:ptCount val="2"/>
                <c:pt idx="0">
                  <c:v>0.71226415094339623</c:v>
                </c:pt>
                <c:pt idx="1">
                  <c:v>0.28773584905660377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B-284A-8AB2-CA83FD50C9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6487232"/>
        <c:axId val="446487624"/>
      </c:barChart>
      <c:catAx>
        <c:axId val="44648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46487624"/>
        <c:crosses val="autoZero"/>
        <c:auto val="1"/>
        <c:lblAlgn val="ctr"/>
        <c:lblOffset val="100"/>
        <c:noMultiLvlLbl val="0"/>
      </c:catAx>
      <c:valAx>
        <c:axId val="446487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4648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261937</xdr:colOff>
      <xdr:row>24</xdr:row>
      <xdr:rowOff>100012</xdr:rowOff>
    </xdr:from>
    <xdr:to>
      <xdr:col>10</xdr:col>
      <xdr:colOff>261937</xdr:colOff>
      <xdr:row>41</xdr:row>
      <xdr:rowOff>90487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376237</xdr:colOff>
      <xdr:row>7</xdr:row>
      <xdr:rowOff>52387</xdr:rowOff>
    </xdr:from>
    <xdr:to>
      <xdr:col>10</xdr:col>
      <xdr:colOff>376237</xdr:colOff>
      <xdr:row>23</xdr:row>
      <xdr:rowOff>14287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14286</xdr:colOff>
      <xdr:row>5</xdr:row>
      <xdr:rowOff>147636</xdr:rowOff>
    </xdr:from>
    <xdr:to>
      <xdr:col>4</xdr:col>
      <xdr:colOff>761999</xdr:colOff>
      <xdr:row>23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F13" sqref="F13"/>
    </sheetView>
  </sheetViews>
  <sheetFormatPr baseColWidth="10" defaultColWidth="11.3984375" defaultRowHeight="12.75" x14ac:dyDescent="0.35"/>
  <cols>
    <col min="1" max="1" width="11.265625" style="2" customWidth="1"/>
    <col min="2" max="2" width="12.1328125" style="2" bestFit="1" customWidth="1"/>
    <col min="3" max="3" width="11.3984375" style="2" customWidth="1"/>
    <col min="4" max="4" width="12.265625" style="2" bestFit="1" customWidth="1"/>
    <col min="5" max="6" width="11.3984375" style="2"/>
    <col min="7" max="8" width="11.3984375" style="2" customWidth="1"/>
    <col min="9" max="16384" width="11.3984375" style="2"/>
  </cols>
  <sheetData>
    <row r="1" spans="1:11" ht="13.15" x14ac:dyDescent="0.4">
      <c r="A1" s="52" t="s">
        <v>16</v>
      </c>
      <c r="B1" s="52"/>
      <c r="C1" s="52"/>
      <c r="D1" s="52"/>
      <c r="E1" s="52"/>
      <c r="F1" s="52"/>
      <c r="G1" s="52"/>
      <c r="H1" s="52"/>
      <c r="I1" s="52"/>
      <c r="J1" s="1"/>
      <c r="K1" s="1"/>
    </row>
    <row r="2" spans="1:11" ht="13.15" x14ac:dyDescent="0.4">
      <c r="A2" s="29"/>
      <c r="B2" s="29"/>
      <c r="C2" s="29"/>
      <c r="D2" s="29"/>
      <c r="E2" s="29"/>
      <c r="F2" s="29"/>
      <c r="G2" s="29"/>
      <c r="H2" s="29"/>
      <c r="I2" s="29"/>
      <c r="J2" s="1"/>
      <c r="K2" s="1"/>
    </row>
    <row r="3" spans="1:11" ht="13.15" x14ac:dyDescent="0.4">
      <c r="B3" s="29"/>
      <c r="C3" s="29"/>
      <c r="D3" s="29"/>
      <c r="E3" s="29"/>
      <c r="F3" s="29"/>
      <c r="G3" s="29"/>
      <c r="H3" s="29"/>
      <c r="I3" s="29"/>
      <c r="J3" s="1"/>
      <c r="K3" s="1"/>
    </row>
    <row r="4" spans="1:11" s="4" customFormat="1" ht="44.25" customHeight="1" x14ac:dyDescent="0.45">
      <c r="A4" s="3" t="s">
        <v>0</v>
      </c>
      <c r="B4" s="3" t="s">
        <v>1</v>
      </c>
      <c r="C4" s="3" t="s">
        <v>2</v>
      </c>
      <c r="E4" s="5" t="s">
        <v>3</v>
      </c>
      <c r="F4" s="5" t="s">
        <v>4</v>
      </c>
      <c r="G4" s="5" t="s">
        <v>5</v>
      </c>
    </row>
    <row r="5" spans="1:11" x14ac:dyDescent="0.35">
      <c r="A5" s="6" t="s">
        <v>6</v>
      </c>
      <c r="B5" s="7">
        <v>42595</v>
      </c>
      <c r="C5" s="8">
        <f>B5/$B$10</f>
        <v>0.34128694704623941</v>
      </c>
      <c r="E5" s="9">
        <v>1.5599999999999999E-2</v>
      </c>
      <c r="F5" s="30">
        <v>5</v>
      </c>
      <c r="G5" s="11">
        <f>C20/F5</f>
        <v>27390.823725199869</v>
      </c>
    </row>
    <row r="6" spans="1:11" x14ac:dyDescent="0.35">
      <c r="A6" s="6" t="s">
        <v>7</v>
      </c>
      <c r="B6" s="7">
        <v>33810</v>
      </c>
      <c r="C6" s="8">
        <f>B6/$B$10</f>
        <v>0.27089826692413088</v>
      </c>
    </row>
    <row r="7" spans="1:11" x14ac:dyDescent="0.35">
      <c r="A7" s="6" t="s">
        <v>8</v>
      </c>
      <c r="B7" s="7">
        <v>25976</v>
      </c>
      <c r="C7" s="8">
        <f>B7/$B$10</f>
        <v>0.20812935171905422</v>
      </c>
      <c r="E7" s="12"/>
    </row>
    <row r="8" spans="1:11" x14ac:dyDescent="0.35">
      <c r="A8" s="6" t="s">
        <v>9</v>
      </c>
      <c r="B8" s="7">
        <v>19702</v>
      </c>
      <c r="C8" s="8">
        <f>B8/$B$10</f>
        <v>0.15785973543150625</v>
      </c>
    </row>
    <row r="9" spans="1:11" x14ac:dyDescent="0.35">
      <c r="A9" s="6" t="s">
        <v>10</v>
      </c>
      <c r="B9" s="7">
        <v>2724</v>
      </c>
      <c r="C9" s="8">
        <f>B9/$B$10</f>
        <v>2.1825698879069284E-2</v>
      </c>
    </row>
    <row r="10" spans="1:11" ht="13.15" x14ac:dyDescent="0.35">
      <c r="A10" s="13" t="s">
        <v>11</v>
      </c>
      <c r="B10" s="7">
        <f>SUM(B5:B9)</f>
        <v>124807</v>
      </c>
      <c r="C10" s="8">
        <f>SUM(C5:C9)</f>
        <v>1</v>
      </c>
    </row>
    <row r="11" spans="1:11" ht="15.4" x14ac:dyDescent="0.45">
      <c r="A11" s="12" t="s">
        <v>15</v>
      </c>
      <c r="B11" s="14"/>
    </row>
    <row r="12" spans="1:11" ht="24.75" customHeight="1" x14ac:dyDescent="0.4">
      <c r="A12" s="53" t="s">
        <v>12</v>
      </c>
      <c r="B12" s="54"/>
      <c r="C12" s="55"/>
      <c r="E12" s="15"/>
      <c r="F12" s="15"/>
      <c r="G12" s="15"/>
      <c r="H12" s="15"/>
      <c r="I12" s="15"/>
      <c r="J12" s="1"/>
      <c r="K12" s="1"/>
    </row>
    <row r="13" spans="1:11" ht="13.15" x14ac:dyDescent="0.35">
      <c r="A13" s="16" t="s">
        <v>13</v>
      </c>
      <c r="B13" s="16" t="s">
        <v>14</v>
      </c>
      <c r="C13" s="16" t="s">
        <v>17</v>
      </c>
      <c r="E13" s="17"/>
      <c r="F13" s="18"/>
      <c r="G13" s="18"/>
      <c r="H13" s="18"/>
      <c r="I13" s="19"/>
    </row>
    <row r="14" spans="1:11" x14ac:dyDescent="0.35">
      <c r="A14" s="20">
        <v>1</v>
      </c>
      <c r="B14" s="10">
        <v>2015</v>
      </c>
      <c r="C14" s="21">
        <f>B10</f>
        <v>124807</v>
      </c>
      <c r="E14" s="17"/>
      <c r="F14" s="22"/>
    </row>
    <row r="15" spans="1:11" x14ac:dyDescent="0.35">
      <c r="A15" s="20">
        <v>2</v>
      </c>
      <c r="B15" s="10">
        <v>2016</v>
      </c>
      <c r="C15" s="21">
        <f t="shared" ref="C15:C24" si="0">FV($E$5,A14,0,-$C$14)</f>
        <v>126753.98920000001</v>
      </c>
      <c r="E15" s="17"/>
      <c r="F15" s="22"/>
    </row>
    <row r="16" spans="1:11" x14ac:dyDescent="0.35">
      <c r="A16" s="20">
        <v>3</v>
      </c>
      <c r="B16" s="10">
        <v>2017</v>
      </c>
      <c r="C16" s="21">
        <f t="shared" si="0"/>
        <v>128731.35143152002</v>
      </c>
      <c r="E16" s="17"/>
      <c r="F16" s="22"/>
    </row>
    <row r="17" spans="1:11" x14ac:dyDescent="0.35">
      <c r="A17" s="20">
        <v>4</v>
      </c>
      <c r="B17" s="10">
        <v>2018</v>
      </c>
      <c r="C17" s="21">
        <f t="shared" si="0"/>
        <v>130739.56051385174</v>
      </c>
      <c r="E17" s="17"/>
      <c r="F17" s="22"/>
    </row>
    <row r="18" spans="1:11" x14ac:dyDescent="0.35">
      <c r="A18" s="20">
        <v>5</v>
      </c>
      <c r="B18" s="10">
        <v>2019</v>
      </c>
      <c r="C18" s="21">
        <f t="shared" si="0"/>
        <v>132779.09765786782</v>
      </c>
      <c r="E18" s="22"/>
      <c r="F18" s="23"/>
    </row>
    <row r="19" spans="1:11" x14ac:dyDescent="0.35">
      <c r="A19" s="20">
        <v>6</v>
      </c>
      <c r="B19" s="10">
        <v>2020</v>
      </c>
      <c r="C19" s="21">
        <f t="shared" si="0"/>
        <v>134850.45158133056</v>
      </c>
      <c r="E19" s="22"/>
      <c r="F19" s="22"/>
      <c r="G19" s="22"/>
      <c r="H19" s="22"/>
      <c r="I19" s="23"/>
    </row>
    <row r="20" spans="1:11" ht="13.15" x14ac:dyDescent="0.4">
      <c r="A20" s="36">
        <v>7</v>
      </c>
      <c r="B20" s="37">
        <v>2021</v>
      </c>
      <c r="C20" s="38">
        <f t="shared" si="0"/>
        <v>136954.11862599934</v>
      </c>
      <c r="E20" s="22"/>
      <c r="F20" s="26"/>
      <c r="G20" s="56"/>
      <c r="H20" s="56"/>
      <c r="I20" s="19"/>
      <c r="J20" s="12"/>
      <c r="K20" s="27"/>
    </row>
    <row r="21" spans="1:11" x14ac:dyDescent="0.35">
      <c r="A21" s="20">
        <v>8</v>
      </c>
      <c r="B21" s="10">
        <v>2022</v>
      </c>
      <c r="C21" s="21">
        <f t="shared" si="0"/>
        <v>139090.60287656492</v>
      </c>
      <c r="F21" s="28"/>
      <c r="J21" s="12"/>
    </row>
    <row r="22" spans="1:11" x14ac:dyDescent="0.35">
      <c r="A22" s="20">
        <v>9</v>
      </c>
      <c r="B22" s="10">
        <v>2023</v>
      </c>
      <c r="C22" s="21">
        <f t="shared" si="0"/>
        <v>141260.41628143936</v>
      </c>
      <c r="F22" s="28"/>
    </row>
    <row r="23" spans="1:11" x14ac:dyDescent="0.35">
      <c r="A23" s="20">
        <v>10</v>
      </c>
      <c r="B23" s="10">
        <v>2024</v>
      </c>
      <c r="C23" s="21">
        <f t="shared" si="0"/>
        <v>143464.07877542984</v>
      </c>
    </row>
    <row r="24" spans="1:11" x14ac:dyDescent="0.35">
      <c r="A24" s="20">
        <v>11</v>
      </c>
      <c r="B24" s="10">
        <v>2025</v>
      </c>
      <c r="C24" s="21">
        <f t="shared" si="0"/>
        <v>145702.11840432655</v>
      </c>
    </row>
  </sheetData>
  <mergeCells count="3">
    <mergeCell ref="A1:I1"/>
    <mergeCell ref="A12:C12"/>
    <mergeCell ref="G20:H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4"/>
  <sheetViews>
    <sheetView topLeftCell="A10" workbookViewId="0">
      <selection activeCell="D27" sqref="D27"/>
    </sheetView>
  </sheetViews>
  <sheetFormatPr baseColWidth="10" defaultColWidth="11.3984375" defaultRowHeight="12.75" x14ac:dyDescent="0.35"/>
  <cols>
    <col min="1" max="1" width="11.265625" style="2" customWidth="1"/>
    <col min="2" max="2" width="12.1328125" style="2" bestFit="1" customWidth="1"/>
    <col min="3" max="3" width="11.3984375" style="2" customWidth="1"/>
    <col min="4" max="4" width="12.265625" style="2" bestFit="1" customWidth="1"/>
    <col min="5" max="6" width="11.3984375" style="2"/>
    <col min="7" max="8" width="11.3984375" style="2" customWidth="1"/>
    <col min="9" max="16384" width="11.3984375" style="2"/>
  </cols>
  <sheetData>
    <row r="1" spans="1:15" ht="13.15" x14ac:dyDescent="0.4">
      <c r="A1" s="52" t="s">
        <v>16</v>
      </c>
      <c r="B1" s="52"/>
      <c r="C1" s="52"/>
      <c r="D1" s="52"/>
      <c r="E1" s="52"/>
      <c r="F1" s="52"/>
      <c r="G1" s="52"/>
      <c r="H1" s="52"/>
      <c r="I1" s="52"/>
      <c r="J1" s="1"/>
      <c r="K1" s="1"/>
    </row>
    <row r="2" spans="1:15" ht="13.15" x14ac:dyDescent="0.4">
      <c r="A2" s="29"/>
      <c r="B2" s="29"/>
      <c r="C2" s="29"/>
      <c r="D2" s="29"/>
      <c r="E2" s="29"/>
      <c r="F2" s="29"/>
      <c r="G2" s="29"/>
      <c r="H2" s="29"/>
      <c r="I2" s="29"/>
      <c r="J2" s="1"/>
      <c r="K2" s="1"/>
    </row>
    <row r="3" spans="1:15" ht="13.15" x14ac:dyDescent="0.4">
      <c r="B3" s="29"/>
      <c r="C3" s="29"/>
      <c r="D3" s="29"/>
      <c r="E3" s="29"/>
      <c r="F3" s="29"/>
      <c r="G3" s="29"/>
      <c r="H3" s="29"/>
      <c r="I3" s="29"/>
      <c r="J3" s="1"/>
      <c r="K3" s="1"/>
    </row>
    <row r="4" spans="1:15" s="4" customFormat="1" ht="44.25" customHeight="1" x14ac:dyDescent="0.45">
      <c r="A4" s="3" t="s">
        <v>0</v>
      </c>
      <c r="B4" s="3" t="s">
        <v>1</v>
      </c>
      <c r="C4" s="3" t="s">
        <v>2</v>
      </c>
      <c r="E4" s="5" t="s">
        <v>3</v>
      </c>
      <c r="F4" s="5" t="s">
        <v>4</v>
      </c>
      <c r="G4" s="5" t="s">
        <v>5</v>
      </c>
    </row>
    <row r="5" spans="1:15" x14ac:dyDescent="0.35">
      <c r="A5" s="6" t="s">
        <v>6</v>
      </c>
      <c r="B5" s="7">
        <v>42595</v>
      </c>
      <c r="C5" s="8">
        <f>B5/$B$10</f>
        <v>0.34128694704623941</v>
      </c>
      <c r="E5" s="9">
        <v>1.5599999999999999E-2</v>
      </c>
      <c r="F5" s="30">
        <v>5</v>
      </c>
      <c r="G5" s="11">
        <f>C20/F5</f>
        <v>27390.823725199869</v>
      </c>
    </row>
    <row r="6" spans="1:15" x14ac:dyDescent="0.35">
      <c r="A6" s="6" t="s">
        <v>7</v>
      </c>
      <c r="B6" s="7">
        <v>33810</v>
      </c>
      <c r="C6" s="8">
        <f>B6/$B$10</f>
        <v>0.27089826692413088</v>
      </c>
    </row>
    <row r="7" spans="1:15" x14ac:dyDescent="0.35">
      <c r="A7" s="6" t="s">
        <v>8</v>
      </c>
      <c r="B7" s="7">
        <v>25976</v>
      </c>
      <c r="C7" s="8">
        <f>B7/$B$10</f>
        <v>0.20812935171905422</v>
      </c>
      <c r="E7" s="12"/>
    </row>
    <row r="8" spans="1:15" x14ac:dyDescent="0.35">
      <c r="A8" s="6" t="s">
        <v>9</v>
      </c>
      <c r="B8" s="7">
        <v>19702</v>
      </c>
      <c r="C8" s="8">
        <f>B8/$B$10</f>
        <v>0.15785973543150625</v>
      </c>
    </row>
    <row r="9" spans="1:15" x14ac:dyDescent="0.35">
      <c r="A9" s="6" t="s">
        <v>10</v>
      </c>
      <c r="B9" s="7">
        <v>2724</v>
      </c>
      <c r="C9" s="8">
        <f>B9/$B$10</f>
        <v>2.1825698879069284E-2</v>
      </c>
      <c r="L9" s="2" t="s">
        <v>45</v>
      </c>
      <c r="O9" s="2" t="s">
        <v>46</v>
      </c>
    </row>
    <row r="10" spans="1:15" ht="13.15" x14ac:dyDescent="0.35">
      <c r="A10" s="13" t="s">
        <v>11</v>
      </c>
      <c r="B10" s="7">
        <f>SUM(B5:B9)</f>
        <v>124807</v>
      </c>
      <c r="C10" s="8">
        <f>SUM(C5:C9)</f>
        <v>1</v>
      </c>
      <c r="L10" s="2" t="s">
        <v>47</v>
      </c>
    </row>
    <row r="11" spans="1:15" ht="15.4" x14ac:dyDescent="0.45">
      <c r="A11" s="12" t="s">
        <v>15</v>
      </c>
      <c r="B11" s="14"/>
      <c r="L11" s="2" t="s">
        <v>48</v>
      </c>
    </row>
    <row r="12" spans="1:15" ht="24.75" customHeight="1" x14ac:dyDescent="0.4">
      <c r="A12" s="53" t="s">
        <v>12</v>
      </c>
      <c r="B12" s="54"/>
      <c r="C12" s="55"/>
      <c r="E12" s="15"/>
      <c r="F12" s="15"/>
      <c r="G12" s="15"/>
      <c r="H12" s="15"/>
      <c r="I12" s="15"/>
      <c r="J12" s="1"/>
      <c r="K12" s="1"/>
      <c r="L12" s="2" t="s">
        <v>49</v>
      </c>
    </row>
    <row r="13" spans="1:15" ht="13.15" x14ac:dyDescent="0.35">
      <c r="A13" s="16" t="s">
        <v>13</v>
      </c>
      <c r="B13" s="16" t="s">
        <v>14</v>
      </c>
      <c r="C13" s="16" t="s">
        <v>17</v>
      </c>
      <c r="E13" s="17"/>
      <c r="F13" s="18"/>
      <c r="G13" s="18"/>
      <c r="H13" s="18"/>
      <c r="I13" s="19"/>
    </row>
    <row r="14" spans="1:15" x14ac:dyDescent="0.35">
      <c r="A14" s="20">
        <v>1</v>
      </c>
      <c r="B14" s="10">
        <v>2015</v>
      </c>
      <c r="C14" s="21">
        <f>B10</f>
        <v>124807</v>
      </c>
      <c r="E14" s="17"/>
      <c r="F14" s="22"/>
    </row>
    <row r="15" spans="1:15" x14ac:dyDescent="0.35">
      <c r="A15" s="20">
        <v>2</v>
      </c>
      <c r="B15" s="10">
        <v>2016</v>
      </c>
      <c r="C15" s="21">
        <f t="shared" ref="C15:C24" si="0">FV($E$5,A14,0,-$C$14)</f>
        <v>126753.98920000001</v>
      </c>
      <c r="E15" s="17"/>
      <c r="F15" s="22"/>
      <c r="L15" s="10" t="s">
        <v>19</v>
      </c>
      <c r="M15" s="10"/>
      <c r="N15" s="9">
        <f>RATE(6,0,C14,-C20)</f>
        <v>1.5600000000000207E-2</v>
      </c>
    </row>
    <row r="16" spans="1:15" x14ac:dyDescent="0.35">
      <c r="A16" s="20">
        <v>3</v>
      </c>
      <c r="B16" s="10">
        <v>2017</v>
      </c>
      <c r="C16" s="21">
        <f t="shared" si="0"/>
        <v>128731.35143152002</v>
      </c>
      <c r="E16" s="17"/>
      <c r="F16" s="22"/>
      <c r="L16" s="10" t="s">
        <v>18</v>
      </c>
      <c r="M16" s="10"/>
      <c r="N16" s="31">
        <f>PV(N15,6,0,-C20)</f>
        <v>124806.99999999985</v>
      </c>
    </row>
    <row r="17" spans="1:16" x14ac:dyDescent="0.35">
      <c r="A17" s="20">
        <v>4</v>
      </c>
      <c r="B17" s="10">
        <v>2018</v>
      </c>
      <c r="C17" s="21">
        <f t="shared" si="0"/>
        <v>130739.56051385174</v>
      </c>
      <c r="E17" s="17"/>
      <c r="F17" s="22"/>
      <c r="L17" s="10" t="s">
        <v>20</v>
      </c>
      <c r="M17" s="10"/>
      <c r="N17" s="31">
        <f>FV(N15,6,0,-C14)</f>
        <v>136954.11862599952</v>
      </c>
    </row>
    <row r="18" spans="1:16" x14ac:dyDescent="0.35">
      <c r="A18" s="20">
        <v>5</v>
      </c>
      <c r="B18" s="10">
        <v>2019</v>
      </c>
      <c r="C18" s="21">
        <f t="shared" si="0"/>
        <v>132779.09765786782</v>
      </c>
      <c r="E18" s="22"/>
      <c r="F18" s="23"/>
      <c r="L18" s="10" t="s">
        <v>50</v>
      </c>
      <c r="M18" s="10"/>
      <c r="N18" s="10">
        <f>NPER(N15,0,-N16,N17)</f>
        <v>6.0000000000000711</v>
      </c>
    </row>
    <row r="19" spans="1:16" x14ac:dyDescent="0.35">
      <c r="A19" s="20">
        <v>6</v>
      </c>
      <c r="B19" s="10">
        <v>2020</v>
      </c>
      <c r="C19" s="21">
        <f t="shared" si="0"/>
        <v>134850.45158133056</v>
      </c>
      <c r="E19" s="22"/>
      <c r="F19" s="22"/>
      <c r="G19" s="22"/>
      <c r="H19" s="22"/>
      <c r="I19" s="23"/>
      <c r="L19" s="2" t="s">
        <v>24</v>
      </c>
      <c r="N19" s="32">
        <f>2024.4*(7)+122705</f>
        <v>136875.79999999999</v>
      </c>
      <c r="O19" s="2" t="s">
        <v>23</v>
      </c>
      <c r="P19" s="34">
        <f>TREND(C14:C19,A14:A19,A20)</f>
        <v>136806.98763368715</v>
      </c>
    </row>
    <row r="20" spans="1:16" ht="13.15" x14ac:dyDescent="0.4">
      <c r="A20" s="24">
        <v>7</v>
      </c>
      <c r="B20" s="25">
        <v>2021</v>
      </c>
      <c r="C20" s="38">
        <f t="shared" si="0"/>
        <v>136954.11862599934</v>
      </c>
      <c r="E20" s="22"/>
      <c r="F20" s="26"/>
      <c r="G20" s="56"/>
      <c r="H20" s="56"/>
      <c r="I20" s="19"/>
      <c r="J20" s="12"/>
      <c r="K20" s="27"/>
    </row>
    <row r="21" spans="1:16" x14ac:dyDescent="0.35">
      <c r="A21" s="20">
        <v>8</v>
      </c>
      <c r="B21" s="10">
        <v>2022</v>
      </c>
      <c r="C21" s="21">
        <f t="shared" si="0"/>
        <v>139090.60287656492</v>
      </c>
      <c r="F21" s="28"/>
      <c r="J21" s="12"/>
      <c r="L21" s="2" t="s">
        <v>21</v>
      </c>
      <c r="M21" s="33">
        <f>CORREL(A14:A20,C14:C20)</f>
        <v>0.99991016542825517</v>
      </c>
    </row>
    <row r="22" spans="1:16" x14ac:dyDescent="0.35">
      <c r="A22" s="20">
        <v>9</v>
      </c>
      <c r="B22" s="10">
        <v>2023</v>
      </c>
      <c r="C22" s="21">
        <f t="shared" si="0"/>
        <v>141260.41628143936</v>
      </c>
      <c r="F22" s="28"/>
      <c r="L22" s="34" t="s">
        <v>22</v>
      </c>
      <c r="M22" s="35">
        <f>M21^2</f>
        <v>0.99982033892676059</v>
      </c>
    </row>
    <row r="23" spans="1:16" x14ac:dyDescent="0.35">
      <c r="A23" s="20">
        <v>10</v>
      </c>
      <c r="B23" s="10">
        <v>2024</v>
      </c>
      <c r="C23" s="21">
        <f t="shared" si="0"/>
        <v>143464.07877542984</v>
      </c>
      <c r="M23" s="33"/>
    </row>
    <row r="24" spans="1:16" x14ac:dyDescent="0.35">
      <c r="A24" s="20">
        <v>11</v>
      </c>
      <c r="B24" s="10">
        <v>2025</v>
      </c>
      <c r="C24" s="21">
        <f t="shared" si="0"/>
        <v>145702.11840432655</v>
      </c>
    </row>
  </sheetData>
  <mergeCells count="3">
    <mergeCell ref="A1:I1"/>
    <mergeCell ref="A12:C12"/>
    <mergeCell ref="G20:H20"/>
  </mergeCells>
  <pageMargins left="0.7" right="0.7" top="0.75" bottom="0.75" header="0.3" footer="0.3"/>
  <pageSetup orientation="portrait" r:id="rId1"/>
  <ignoredErrors>
    <ignoredError sqref="M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"/>
  <sheetViews>
    <sheetView workbookViewId="0">
      <selection activeCell="E24" sqref="E24"/>
    </sheetView>
  </sheetViews>
  <sheetFormatPr baseColWidth="10" defaultColWidth="10.73046875" defaultRowHeight="12.75" x14ac:dyDescent="0.35"/>
  <cols>
    <col min="1" max="1" width="20.3984375" style="39" customWidth="1"/>
    <col min="2" max="2" width="15.1328125" style="39" customWidth="1"/>
    <col min="3" max="3" width="14.3984375" style="39" customWidth="1"/>
    <col min="4" max="16384" width="10.73046875" style="39"/>
  </cols>
  <sheetData>
    <row r="1" spans="1:3" x14ac:dyDescent="0.35">
      <c r="A1" s="39" t="s">
        <v>25</v>
      </c>
    </row>
    <row r="2" spans="1:3" ht="15" x14ac:dyDescent="0.4">
      <c r="A2" s="40" t="s">
        <v>26</v>
      </c>
      <c r="B2" s="41" t="s">
        <v>27</v>
      </c>
      <c r="C2" s="41" t="s">
        <v>28</v>
      </c>
    </row>
    <row r="3" spans="1:3" ht="14.25" x14ac:dyDescent="0.45">
      <c r="A3" s="42" t="s">
        <v>29</v>
      </c>
      <c r="B3" s="10">
        <v>151</v>
      </c>
      <c r="C3" s="43">
        <f>B3/$B$5</f>
        <v>0.71226415094339623</v>
      </c>
    </row>
    <row r="4" spans="1:3" ht="14.25" x14ac:dyDescent="0.45">
      <c r="A4" s="42" t="s">
        <v>30</v>
      </c>
      <c r="B4" s="10">
        <v>61</v>
      </c>
      <c r="C4" s="43">
        <f>B4/$B$5</f>
        <v>0.28773584905660377</v>
      </c>
    </row>
    <row r="5" spans="1:3" ht="14.25" x14ac:dyDescent="0.45">
      <c r="A5" s="16" t="s">
        <v>11</v>
      </c>
      <c r="B5" s="10">
        <f>SUM(B3:B4)</f>
        <v>212</v>
      </c>
      <c r="C5" s="43">
        <f>B5/$B$5</f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0"/>
  <sheetViews>
    <sheetView workbookViewId="0">
      <selection activeCell="C18" sqref="C18"/>
    </sheetView>
  </sheetViews>
  <sheetFormatPr baseColWidth="10" defaultColWidth="11.3984375" defaultRowHeight="12.75" x14ac:dyDescent="0.35"/>
  <cols>
    <col min="1" max="1" width="42.265625" style="39" customWidth="1"/>
    <col min="2" max="16384" width="11.3984375" style="39"/>
  </cols>
  <sheetData>
    <row r="2" spans="1:3" ht="14.25" x14ac:dyDescent="0.45">
      <c r="A2" s="44" t="s">
        <v>31</v>
      </c>
      <c r="B2" s="45" t="s">
        <v>32</v>
      </c>
    </row>
    <row r="3" spans="1:3" ht="15.4" x14ac:dyDescent="0.45">
      <c r="A3" s="46" t="s">
        <v>33</v>
      </c>
      <c r="B3" s="47">
        <f>'Población Proy'!G5</f>
        <v>27390.823725199869</v>
      </c>
    </row>
    <row r="4" spans="1:3" ht="15.4" x14ac:dyDescent="0.45">
      <c r="A4" s="46" t="s">
        <v>34</v>
      </c>
      <c r="B4" s="48">
        <v>0.79700000000000004</v>
      </c>
      <c r="C4" s="39" t="s">
        <v>41</v>
      </c>
    </row>
    <row r="5" spans="1:3" ht="15.4" x14ac:dyDescent="0.45">
      <c r="A5" s="46" t="s">
        <v>35</v>
      </c>
      <c r="B5" s="45">
        <f>B3*B4</f>
        <v>21830.486508984297</v>
      </c>
    </row>
    <row r="6" spans="1:3" ht="15.4" x14ac:dyDescent="0.45">
      <c r="A6" s="46" t="s">
        <v>36</v>
      </c>
      <c r="B6" s="49">
        <f>'%Acep'!C3</f>
        <v>0.71226415094339623</v>
      </c>
      <c r="C6" s="39" t="s">
        <v>42</v>
      </c>
    </row>
    <row r="7" spans="1:3" ht="15.4" x14ac:dyDescent="0.45">
      <c r="A7" s="46" t="s">
        <v>37</v>
      </c>
      <c r="B7" s="45">
        <f>B5*B6</f>
        <v>15549.072938002966</v>
      </c>
    </row>
    <row r="8" spans="1:3" ht="15.4" x14ac:dyDescent="0.45">
      <c r="A8" s="46" t="s">
        <v>38</v>
      </c>
      <c r="B8" s="45">
        <f>B7*36</f>
        <v>559766.62576810678</v>
      </c>
      <c r="C8" s="39" t="s">
        <v>44</v>
      </c>
    </row>
    <row r="9" spans="1:3" ht="15.4" x14ac:dyDescent="0.45">
      <c r="A9" s="46" t="s">
        <v>39</v>
      </c>
      <c r="B9" s="48">
        <v>0.50449999999999995</v>
      </c>
      <c r="C9" s="39" t="s">
        <v>43</v>
      </c>
    </row>
    <row r="10" spans="1:3" ht="15.4" x14ac:dyDescent="0.45">
      <c r="A10" s="50" t="s">
        <v>40</v>
      </c>
      <c r="B10" s="51">
        <f>B8*B9</f>
        <v>282402.26270000986</v>
      </c>
    </row>
  </sheetData>
  <pageMargins left="0.7" right="0.7" top="0.75" bottom="0.75" header="0.3" footer="0.3"/>
  <ignoredErrors>
    <ignoredError sqref="B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Población Proy</vt:lpstr>
      <vt:lpstr>Población Proy (2)</vt:lpstr>
      <vt:lpstr>%Acep</vt:lpstr>
      <vt:lpstr>Segm 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Carlos</cp:lastModifiedBy>
  <dcterms:created xsi:type="dcterms:W3CDTF">2020-06-07T20:07:28Z</dcterms:created>
  <dcterms:modified xsi:type="dcterms:W3CDTF">2024-10-20T15:46:50Z</dcterms:modified>
</cp:coreProperties>
</file>