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CULTAD ING\2024 2S\Alcantarillado 8B\"/>
    </mc:Choice>
  </mc:AlternateContent>
  <xr:revisionPtr revIDLastSave="0" documentId="13_ncr:1_{D31800E1-BF2B-4FCC-809E-0A300158B240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PARCIAL 1" sheetId="2" r:id="rId1"/>
    <sheet name="PARCIAL 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3" l="1"/>
  <c r="AA6" i="3" s="1"/>
  <c r="AA7" i="3" s="1"/>
  <c r="AA8" i="3" s="1"/>
  <c r="AA9" i="3" s="1"/>
  <c r="AA10" i="3" s="1"/>
  <c r="AA11" i="3" s="1"/>
  <c r="AA12" i="3" s="1"/>
  <c r="AA13" i="3" s="1"/>
  <c r="AA14" i="3" s="1"/>
  <c r="AA15" i="3" s="1"/>
  <c r="AA16" i="3" s="1"/>
  <c r="AA17" i="3" s="1"/>
  <c r="AA18" i="3" s="1"/>
  <c r="AA19" i="3" s="1"/>
  <c r="AA20" i="3" s="1"/>
  <c r="AA21" i="3" s="1"/>
  <c r="AA22" i="3" s="1"/>
  <c r="AA23" i="3" s="1"/>
  <c r="AA24" i="3" s="1"/>
  <c r="AA25" i="3" s="1"/>
  <c r="AA26" i="3" s="1"/>
  <c r="AA27" i="3" s="1"/>
  <c r="AA28" i="3" s="1"/>
  <c r="AA29" i="3" s="1"/>
  <c r="AA30" i="3" s="1"/>
  <c r="AA4" i="3"/>
  <c r="AA3" i="3"/>
  <c r="Z31" i="3"/>
  <c r="AB4" i="3" l="1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" i="3"/>
  <c r="W29" i="3"/>
  <c r="X29" i="3" s="1"/>
  <c r="W28" i="3"/>
  <c r="X28" i="3" s="1"/>
  <c r="W26" i="3"/>
  <c r="X26" i="3" s="1"/>
  <c r="W22" i="3"/>
  <c r="X22" i="3" s="1"/>
  <c r="W20" i="3"/>
  <c r="X20" i="3" s="1"/>
  <c r="W12" i="3"/>
  <c r="X12" i="3" s="1"/>
  <c r="W11" i="3"/>
  <c r="X11" i="3" s="1"/>
  <c r="W10" i="3"/>
  <c r="X10" i="3" s="1"/>
  <c r="W8" i="3"/>
  <c r="X8" i="3" s="1"/>
  <c r="W5" i="3"/>
  <c r="X5" i="3" s="1"/>
  <c r="Q4" i="3"/>
  <c r="R4" i="3" s="1"/>
  <c r="Q5" i="3"/>
  <c r="R5" i="3" s="1"/>
  <c r="Q6" i="3"/>
  <c r="R6" i="3" s="1"/>
  <c r="Q7" i="3"/>
  <c r="R7" i="3" s="1"/>
  <c r="Q8" i="3"/>
  <c r="R8" i="3" s="1"/>
  <c r="Q9" i="3"/>
  <c r="R9" i="3" s="1"/>
  <c r="Q10" i="3"/>
  <c r="R10" i="3" s="1"/>
  <c r="Q11" i="3"/>
  <c r="R11" i="3" s="1"/>
  <c r="Q12" i="3"/>
  <c r="R12" i="3" s="1"/>
  <c r="Q13" i="3"/>
  <c r="R13" i="3" s="1"/>
  <c r="Q14" i="3"/>
  <c r="R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Y27" i="3" s="1"/>
  <c r="Z27" i="3" s="1"/>
  <c r="X27" i="3" s="1"/>
  <c r="Q28" i="3"/>
  <c r="R28" i="3" s="1"/>
  <c r="Q29" i="3"/>
  <c r="R29" i="3" s="1"/>
  <c r="Q30" i="3"/>
  <c r="R30" i="3" s="1"/>
  <c r="J4" i="3"/>
  <c r="K4" i="3" s="1"/>
  <c r="J5" i="3"/>
  <c r="K5" i="3" s="1"/>
  <c r="J6" i="3"/>
  <c r="K6" i="3" s="1"/>
  <c r="J7" i="3"/>
  <c r="K7" i="3"/>
  <c r="J8" i="3"/>
  <c r="K8" i="3" s="1"/>
  <c r="J9" i="3"/>
  <c r="K9" i="3" s="1"/>
  <c r="J10" i="3"/>
  <c r="K10" i="3" s="1"/>
  <c r="J11" i="3"/>
  <c r="K11" i="3" s="1"/>
  <c r="J12" i="3"/>
  <c r="K12" i="3" s="1"/>
  <c r="J13" i="3"/>
  <c r="K13" i="3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J20" i="3"/>
  <c r="K20" i="3" s="1"/>
  <c r="J21" i="3"/>
  <c r="K21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W4" i="3"/>
  <c r="X4" i="3" s="1"/>
  <c r="Q3" i="3"/>
  <c r="R3" i="3" s="1"/>
  <c r="J3" i="3"/>
  <c r="K3" i="3" s="1"/>
  <c r="F55" i="3"/>
  <c r="B7" i="3"/>
  <c r="R4" i="2"/>
  <c r="S4" i="2" s="1"/>
  <c r="R5" i="2"/>
  <c r="S5" i="2"/>
  <c r="R6" i="2"/>
  <c r="S6" i="2" s="1"/>
  <c r="R7" i="2"/>
  <c r="S7" i="2"/>
  <c r="R8" i="2"/>
  <c r="S8" i="2" s="1"/>
  <c r="R9" i="2"/>
  <c r="S9" i="2"/>
  <c r="R10" i="2"/>
  <c r="S10" i="2" s="1"/>
  <c r="R11" i="2"/>
  <c r="S11" i="2"/>
  <c r="R12" i="2"/>
  <c r="S12" i="2" s="1"/>
  <c r="R13" i="2"/>
  <c r="S13" i="2"/>
  <c r="R14" i="2"/>
  <c r="S14" i="2" s="1"/>
  <c r="R15" i="2"/>
  <c r="S15" i="2"/>
  <c r="R16" i="2"/>
  <c r="S16" i="2" s="1"/>
  <c r="R17" i="2"/>
  <c r="S17" i="2"/>
  <c r="R18" i="2"/>
  <c r="S18" i="2" s="1"/>
  <c r="R19" i="2"/>
  <c r="S19" i="2"/>
  <c r="R20" i="2"/>
  <c r="S20" i="2" s="1"/>
  <c r="R21" i="2"/>
  <c r="S21" i="2"/>
  <c r="R22" i="2"/>
  <c r="S22" i="2" s="1"/>
  <c r="R23" i="2"/>
  <c r="S23" i="2"/>
  <c r="R24" i="2"/>
  <c r="S24" i="2" s="1"/>
  <c r="R25" i="2"/>
  <c r="S25" i="2"/>
  <c r="R26" i="2"/>
  <c r="S26" i="2" s="1"/>
  <c r="R27" i="2"/>
  <c r="S27" i="2"/>
  <c r="R28" i="2"/>
  <c r="S28" i="2" s="1"/>
  <c r="R29" i="2"/>
  <c r="S29" i="2"/>
  <c r="R30" i="2"/>
  <c r="S30" i="2" s="1"/>
  <c r="K4" i="2"/>
  <c r="L4" i="2" s="1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" i="2"/>
  <c r="L3" i="2" s="1"/>
  <c r="X30" i="2"/>
  <c r="Y30" i="2" s="1"/>
  <c r="X27" i="2"/>
  <c r="Y27" i="2" s="1"/>
  <c r="X25" i="2"/>
  <c r="Y25" i="2" s="1"/>
  <c r="X24" i="2"/>
  <c r="Y24" i="2" s="1"/>
  <c r="X23" i="2"/>
  <c r="Y23" i="2" s="1"/>
  <c r="X21" i="2"/>
  <c r="Y21" i="2" s="1"/>
  <c r="X19" i="2"/>
  <c r="Y19" i="2" s="1"/>
  <c r="X18" i="2"/>
  <c r="Y18" i="2" s="1"/>
  <c r="X16" i="2"/>
  <c r="Y16" i="2" s="1"/>
  <c r="X15" i="2"/>
  <c r="Y15" i="2" s="1"/>
  <c r="X14" i="2"/>
  <c r="Y14" i="2" s="1"/>
  <c r="X13" i="2"/>
  <c r="Y13" i="2" s="1"/>
  <c r="X9" i="2"/>
  <c r="Y9" i="2" s="1"/>
  <c r="X7" i="2"/>
  <c r="Y7" i="2" s="1"/>
  <c r="X6" i="2"/>
  <c r="Y6" i="2" s="1"/>
  <c r="X3" i="2"/>
  <c r="R3" i="2"/>
  <c r="S3" i="2" s="1"/>
  <c r="B4" i="3"/>
  <c r="B5" i="3"/>
  <c r="B6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" i="3"/>
  <c r="Y18" i="3" l="1"/>
  <c r="Z18" i="3" s="1"/>
  <c r="X18" i="3" s="1"/>
  <c r="Y23" i="3"/>
  <c r="Z23" i="3" s="1"/>
  <c r="X23" i="3" s="1"/>
  <c r="Y13" i="3"/>
  <c r="Z13" i="3" s="1"/>
  <c r="X13" i="3" s="1"/>
  <c r="Z10" i="3"/>
  <c r="AC10" i="3" s="1"/>
  <c r="Y9" i="3"/>
  <c r="Z9" i="3" s="1"/>
  <c r="X9" i="3" s="1"/>
  <c r="Y3" i="3"/>
  <c r="Z3" i="3" s="1"/>
  <c r="X3" i="3" s="1"/>
  <c r="Y16" i="3"/>
  <c r="Z16" i="3" s="1"/>
  <c r="X16" i="3" s="1"/>
  <c r="Y25" i="3"/>
  <c r="Z25" i="3" s="1"/>
  <c r="X25" i="3" s="1"/>
  <c r="Y19" i="3"/>
  <c r="Z19" i="3" s="1"/>
  <c r="X19" i="3" s="1"/>
  <c r="Y7" i="3"/>
  <c r="Z7" i="3" s="1"/>
  <c r="X7" i="3" s="1"/>
  <c r="Y30" i="3"/>
  <c r="Z30" i="3" s="1"/>
  <c r="X30" i="3" s="1"/>
  <c r="Y14" i="3"/>
  <c r="Z14" i="3" s="1"/>
  <c r="X14" i="3" s="1"/>
  <c r="Y6" i="3"/>
  <c r="Z6" i="3" s="1"/>
  <c r="X6" i="3" s="1"/>
  <c r="Y24" i="3"/>
  <c r="Z24" i="3" s="1"/>
  <c r="X24" i="3" s="1"/>
  <c r="Y15" i="3"/>
  <c r="Z15" i="3" s="1"/>
  <c r="X15" i="3" s="1"/>
  <c r="Y21" i="3"/>
  <c r="Z21" i="3" s="1"/>
  <c r="X21" i="3" s="1"/>
  <c r="Y17" i="3"/>
  <c r="Z17" i="3" s="1"/>
  <c r="X17" i="3" s="1"/>
  <c r="Z22" i="3"/>
  <c r="Z11" i="3"/>
  <c r="AC11" i="3" s="1"/>
  <c r="Z26" i="3"/>
  <c r="AC26" i="3" s="1"/>
  <c r="Z5" i="3"/>
  <c r="AC5" i="3" s="1"/>
  <c r="Z12" i="3"/>
  <c r="AC12" i="3" s="1"/>
  <c r="Z28" i="3"/>
  <c r="AC28" i="3" s="1"/>
  <c r="Z8" i="3"/>
  <c r="AC8" i="3" s="1"/>
  <c r="Z20" i="3"/>
  <c r="AC20" i="3" s="1"/>
  <c r="Z29" i="3"/>
  <c r="AC29" i="3" s="1"/>
  <c r="AC18" i="3"/>
  <c r="AC25" i="3"/>
  <c r="AC14" i="3"/>
  <c r="AC9" i="3"/>
  <c r="Z4" i="3"/>
  <c r="AC4" i="3" s="1"/>
  <c r="AC22" i="3"/>
  <c r="AA30" i="2"/>
  <c r="Z12" i="2"/>
  <c r="AA12" i="2" s="1"/>
  <c r="Y12" i="2" s="1"/>
  <c r="Z4" i="2"/>
  <c r="AA4" i="2" s="1"/>
  <c r="AA25" i="2"/>
  <c r="AA9" i="2"/>
  <c r="Z10" i="2"/>
  <c r="AA10" i="2" s="1"/>
  <c r="Y10" i="2" s="1"/>
  <c r="AA24" i="2"/>
  <c r="Z5" i="2"/>
  <c r="AA5" i="2" s="1"/>
  <c r="Y5" i="2" s="1"/>
  <c r="Z22" i="2"/>
  <c r="AA22" i="2" s="1"/>
  <c r="Y22" i="2" s="1"/>
  <c r="AA23" i="2"/>
  <c r="AA13" i="2"/>
  <c r="Z17" i="2"/>
  <c r="AA17" i="2" s="1"/>
  <c r="Y17" i="2" s="1"/>
  <c r="AA16" i="2"/>
  <c r="AA18" i="2"/>
  <c r="Z11" i="2"/>
  <c r="AA11" i="2" s="1"/>
  <c r="Y11" i="2" s="1"/>
  <c r="Z20" i="2"/>
  <c r="AA20" i="2" s="1"/>
  <c r="Y20" i="2" s="1"/>
  <c r="AA6" i="2"/>
  <c r="Z8" i="2"/>
  <c r="AA8" i="2" s="1"/>
  <c r="Y8" i="2" s="1"/>
  <c r="AA15" i="2"/>
  <c r="Z26" i="2"/>
  <c r="AA26" i="2" s="1"/>
  <c r="Y26" i="2" s="1"/>
  <c r="Z28" i="2"/>
  <c r="AA28" i="2" s="1"/>
  <c r="Y28" i="2" s="1"/>
  <c r="Z29" i="2"/>
  <c r="AA29" i="2" s="1"/>
  <c r="Y29" i="2" s="1"/>
  <c r="AA21" i="2"/>
  <c r="AA27" i="2"/>
  <c r="AA19" i="2"/>
  <c r="AA7" i="2"/>
  <c r="AA14" i="2"/>
  <c r="Y3" i="2"/>
  <c r="AA3" i="2" s="1"/>
  <c r="AC3" i="3" l="1"/>
  <c r="AC13" i="3"/>
  <c r="AC16" i="3"/>
  <c r="AC7" i="3"/>
  <c r="AC24" i="3"/>
  <c r="AC17" i="3"/>
  <c r="AC6" i="3"/>
  <c r="AC30" i="3"/>
  <c r="AC27" i="3"/>
  <c r="AC21" i="3"/>
  <c r="AC23" i="3"/>
  <c r="AC19" i="3"/>
  <c r="AC15" i="3"/>
  <c r="Y4" i="2"/>
  <c r="AA31" i="2"/>
  <c r="AB3" i="2" s="1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</calcChain>
</file>

<file path=xl/sharedStrings.xml><?xml version="1.0" encoding="utf-8"?>
<sst xmlns="http://schemas.openxmlformats.org/spreadsheetml/2006/main" count="118" uniqueCount="82">
  <si>
    <t>ESTUDIANTES</t>
  </si>
  <si>
    <t>MUY BIEN</t>
  </si>
  <si>
    <t>BIEN</t>
  </si>
  <si>
    <t>SATISFACTORIO</t>
  </si>
  <si>
    <t>REGULAR</t>
  </si>
  <si>
    <t>ERRADO</t>
  </si>
  <si>
    <t>MUY ERRADO</t>
  </si>
  <si>
    <t>INCOMPLETO Y ERRADO</t>
  </si>
  <si>
    <t>INCOHERENTE</t>
  </si>
  <si>
    <t>NO RESPONDE</t>
  </si>
  <si>
    <t>ESCALA DE VALORES</t>
  </si>
  <si>
    <t>INCOMPLETO</t>
  </si>
  <si>
    <t>promedio/10</t>
  </si>
  <si>
    <t>promedio/4</t>
  </si>
  <si>
    <t>promedio/3</t>
  </si>
  <si>
    <t>UNIDAD I</t>
  </si>
  <si>
    <t>utiliza herramientas adecuadas para exponer</t>
  </si>
  <si>
    <t>comprende la información</t>
  </si>
  <si>
    <t>conoce donde y como se lo aplica</t>
  </si>
  <si>
    <t>muestra iniciativa en la investigación</t>
  </si>
  <si>
    <t>INVESTIGACION</t>
  </si>
  <si>
    <t>NOTA/7</t>
  </si>
  <si>
    <t>perfil hidráulico hasta el biotanque</t>
  </si>
  <si>
    <t>calculo del area de infiltracion</t>
  </si>
  <si>
    <t>calcula velocidades y capacidades hidráulicas. Alc N.1</t>
  </si>
  <si>
    <t>Cumple dimensiomnes del fabricante Biotanque</t>
  </si>
  <si>
    <t>1er Parcial/10</t>
  </si>
  <si>
    <t xml:space="preserve">Implantación de acometidas </t>
  </si>
  <si>
    <t xml:space="preserve">Altura mínima de pozos </t>
  </si>
  <si>
    <t xml:space="preserve">Geometría y longitudes del perfil </t>
  </si>
  <si>
    <t>TEORIA</t>
  </si>
  <si>
    <t>PRACTICA</t>
  </si>
  <si>
    <t>2d Parcial/10</t>
  </si>
  <si>
    <t>1er parcial</t>
  </si>
  <si>
    <t>total/20</t>
  </si>
  <si>
    <t>Conocimiento normativa</t>
  </si>
  <si>
    <t>participación en clase / comprensión lecturas</t>
  </si>
  <si>
    <t xml:space="preserve">participación en clase </t>
  </si>
  <si>
    <t>Comprensión lecturas-tareas</t>
  </si>
  <si>
    <t>dibuja el perfil hidráulico</t>
  </si>
  <si>
    <t>Calculo de caudales unitarios y acumulados</t>
  </si>
  <si>
    <t>diseño hidráulico para obtener una velocidad normada</t>
  </si>
  <si>
    <t>Dirección del flujo y numeración y distancias entre pozos</t>
  </si>
  <si>
    <t>Cálculo caudales unitarios y acumulados</t>
  </si>
  <si>
    <t>delimitación áreas de aportación</t>
  </si>
  <si>
    <t>diseño geométrico planta: pozos, acometidas, numeración</t>
  </si>
  <si>
    <t>selección de diámetros para criterios diseño normados</t>
  </si>
  <si>
    <t>selección de gradientes para obtener criterios diseño normados</t>
  </si>
  <si>
    <t>Dimensiona una minidepuradora de acuerdo a criterios OPS/OMS</t>
  </si>
  <si>
    <t>Interpreta las dimensiones en un dibujo</t>
  </si>
  <si>
    <t>ARELLANO NARANJO IVAN ANDRES</t>
  </si>
  <si>
    <t>ATUPAÑA CUNDURI JUAN
CARLOS</t>
  </si>
  <si>
    <t>BAÑOS GUERRERO LISSETH ABIGAIL</t>
  </si>
  <si>
    <t>CHAMORRO VAZQUEZ VICTOR ALEXANDER</t>
  </si>
  <si>
    <t>CLAVIJO QUINTERO CRISTHIAN ADRIAN</t>
  </si>
  <si>
    <t>COSTALES CALDERON RUBEN WLADIMIR</t>
  </si>
  <si>
    <t>CUZCO MACAS MISHELL KATHERINE</t>
  </si>
  <si>
    <t>GUILCAPI VILLACRES ESTHEFANNY CRISTINA</t>
  </si>
  <si>
    <t>HERRERA PILAMUNGA KEVIN DANIEL</t>
  </si>
  <si>
    <t>LEMA MELENA JHONNATAN STIVEN</t>
  </si>
  <si>
    <t>MAIZA YANCHAGUANO DARWIN LIZANDRO</t>
  </si>
  <si>
    <t>MESACHE ALULEMA DAYANA MISHELL</t>
  </si>
  <si>
    <t>MUÑOZ FERNANDEZ VANESSA NATALY</t>
  </si>
  <si>
    <t>NOVILLO OBREGON MARLON SEBASTIAN</t>
  </si>
  <si>
    <t>PAREDES GUANGA CAMILA NICOLE</t>
  </si>
  <si>
    <t>PAUCAR LEON STEFANY CONSUELO</t>
  </si>
  <si>
    <t>REMACHE TIXI BRAYAN PAUL</t>
  </si>
  <si>
    <t>ROMERO SILVA ADRIANA ESTHEFANNYA</t>
  </si>
  <si>
    <t>RUMIPAMBA ROMERO JEISON ANDRES</t>
  </si>
  <si>
    <t>SALAZAR DAQUILEMA EMILY MISHEL</t>
  </si>
  <si>
    <t>TORRES SALINAS JUAN JOSE</t>
  </si>
  <si>
    <t>VELASCO INGA IVAN ALEJANDRO</t>
  </si>
  <si>
    <t>VELOZ MENA DANIEL SEBASTIAN</t>
  </si>
  <si>
    <t>VILEMA TIGXI VANESSA MISHELL</t>
  </si>
  <si>
    <t>VILLARROEL ARIAS LADY ARACELY</t>
  </si>
  <si>
    <t xml:space="preserve">AULLA LLANGARI DAVID EDUARDO
</t>
  </si>
  <si>
    <t xml:space="preserve">CEPEDA MORALES ANGIE DANIELA
</t>
  </si>
  <si>
    <t xml:space="preserve">FONSECA GARCIA JHOAN VINICIO
</t>
  </si>
  <si>
    <t xml:space="preserve"> </t>
  </si>
  <si>
    <t>promedio/3,5</t>
  </si>
  <si>
    <t>AUTONOM</t>
  </si>
  <si>
    <t>promedio parcial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</si>
</sst>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7"/>
      <color indexed="8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0" xfId="0" applyFont="1" applyFill="1"/>
    <xf numFmtId="0" fontId="1" fillId="2" borderId="0" xfId="0" applyFont="1" applyFill="1"/>
    <xf numFmtId="2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2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/>
    <xf numFmtId="2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readingOrder="1"/>
    </xf>
    <xf numFmtId="2" fontId="1" fillId="2" borderId="1" xfId="0" applyNumberFormat="1" applyFont="1" applyFill="1" applyBorder="1" applyAlignment="1">
      <alignment horizontal="center" vertical="center" readingOrder="1"/>
    </xf>
    <xf numFmtId="2" fontId="7" fillId="2" borderId="1" xfId="0" applyNumberFormat="1" applyFont="1" applyFill="1" applyBorder="1" applyAlignment="1">
      <alignment horizontal="center" vertical="center" readingOrder="1"/>
    </xf>
    <xf numFmtId="0" fontId="1" fillId="2" borderId="0" xfId="0" applyFont="1" applyFill="1" applyAlignment="1">
      <alignment vertical="center" readingOrder="1"/>
    </xf>
    <xf numFmtId="0" fontId="9" fillId="2" borderId="1" xfId="0" applyFont="1" applyFill="1" applyBorder="1" applyAlignment="1">
      <alignment horizontal="center" vertical="center" textRotation="90" wrapText="1"/>
    </xf>
    <xf numFmtId="2" fontId="1" fillId="2" borderId="0" xfId="0" applyNumberFormat="1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top" wrapText="1" readingOrder="1"/>
    </xf>
    <xf numFmtId="0" fontId="1" fillId="2" borderId="1" xfId="0" applyFont="1" applyFill="1" applyBorder="1"/>
    <xf numFmtId="2" fontId="1" fillId="2" borderId="0" xfId="0" applyNumberFormat="1" applyFont="1" applyFill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readingOrder="1"/>
    </xf>
    <xf numFmtId="2" fontId="1" fillId="7" borderId="0" xfId="0" applyNumberFormat="1" applyFont="1" applyFill="1" applyAlignment="1">
      <alignment horizontal="center"/>
    </xf>
    <xf numFmtId="0" fontId="2" fillId="7" borderId="0" xfId="0" applyFont="1" applyFill="1"/>
    <xf numFmtId="0" fontId="1" fillId="7" borderId="0" xfId="0" applyFont="1" applyFill="1"/>
    <xf numFmtId="2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 readingOrder="1"/>
    </xf>
    <xf numFmtId="0" fontId="2" fillId="8" borderId="0" xfId="0" applyFont="1" applyFill="1"/>
    <xf numFmtId="2" fontId="1" fillId="8" borderId="0" xfId="0" applyNumberFormat="1" applyFont="1" applyFill="1" applyAlignment="1">
      <alignment horizontal="center"/>
    </xf>
    <xf numFmtId="0" fontId="1" fillId="8" borderId="0" xfId="0" applyFont="1" applyFill="1"/>
    <xf numFmtId="0" fontId="2" fillId="2" borderId="2" xfId="0" applyFont="1" applyFill="1" applyBorder="1"/>
    <xf numFmtId="2" fontId="1" fillId="9" borderId="0" xfId="0" applyNumberFormat="1" applyFont="1" applyFill="1" applyAlignment="1">
      <alignment horizontal="center"/>
    </xf>
    <xf numFmtId="0" fontId="2" fillId="9" borderId="0" xfId="0" applyFont="1" applyFill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horizontal="center" vertical="center" textRotation="90" wrapText="1"/>
    </xf>
    <xf numFmtId="0" fontId="6" fillId="9" borderId="8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9" fillId="8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164" fontId="2" fillId="7" borderId="9" xfId="0" applyNumberFormat="1" applyFont="1" applyFill="1" applyBorder="1" applyAlignment="1">
      <alignment horizontal="center" vertical="center" readingOrder="1"/>
    </xf>
    <xf numFmtId="164" fontId="2" fillId="9" borderId="9" xfId="0" applyNumberFormat="1" applyFont="1" applyFill="1" applyBorder="1" applyAlignment="1">
      <alignment horizontal="center" vertical="center" readingOrder="1"/>
    </xf>
    <xf numFmtId="0" fontId="1" fillId="2" borderId="9" xfId="0" applyFont="1" applyFill="1" applyBorder="1" applyAlignment="1">
      <alignment horizontal="center" vertical="center" readingOrder="1"/>
    </xf>
    <xf numFmtId="2" fontId="2" fillId="7" borderId="9" xfId="0" applyNumberFormat="1" applyFont="1" applyFill="1" applyBorder="1" applyAlignment="1">
      <alignment horizontal="center" vertical="center" readingOrder="1"/>
    </xf>
    <xf numFmtId="2" fontId="7" fillId="2" borderId="9" xfId="0" applyNumberFormat="1" applyFont="1" applyFill="1" applyBorder="1" applyAlignment="1">
      <alignment horizontal="center" vertical="center" readingOrder="1"/>
    </xf>
    <xf numFmtId="2" fontId="3" fillId="8" borderId="9" xfId="0" applyNumberFormat="1" applyFont="1" applyFill="1" applyBorder="1" applyAlignment="1">
      <alignment horizontal="center" vertical="center" readingOrder="1"/>
    </xf>
    <xf numFmtId="0" fontId="1" fillId="2" borderId="10" xfId="0" applyFont="1" applyFill="1" applyBorder="1" applyAlignment="1">
      <alignment horizontal="center" vertical="center" readingOrder="1"/>
    </xf>
    <xf numFmtId="2" fontId="1" fillId="2" borderId="10" xfId="0" applyNumberFormat="1" applyFont="1" applyFill="1" applyBorder="1" applyAlignment="1">
      <alignment horizontal="center" vertical="center" readingOrder="1"/>
    </xf>
    <xf numFmtId="164" fontId="2" fillId="7" borderId="10" xfId="0" applyNumberFormat="1" applyFont="1" applyFill="1" applyBorder="1" applyAlignment="1">
      <alignment horizontal="center" vertical="center" readingOrder="1"/>
    </xf>
    <xf numFmtId="164" fontId="2" fillId="9" borderId="10" xfId="0" applyNumberFormat="1" applyFont="1" applyFill="1" applyBorder="1" applyAlignment="1">
      <alignment horizontal="center" vertical="center" readingOrder="1"/>
    </xf>
    <xf numFmtId="2" fontId="7" fillId="2" borderId="10" xfId="0" applyNumberFormat="1" applyFont="1" applyFill="1" applyBorder="1" applyAlignment="1">
      <alignment horizontal="center" vertical="center" readingOrder="1"/>
    </xf>
    <xf numFmtId="2" fontId="3" fillId="8" borderId="11" xfId="0" applyNumberFormat="1" applyFont="1" applyFill="1" applyBorder="1" applyAlignment="1">
      <alignment horizontal="center" vertical="center" readingOrder="1"/>
    </xf>
    <xf numFmtId="2" fontId="3" fillId="8" borderId="12" xfId="0" applyNumberFormat="1" applyFont="1" applyFill="1" applyBorder="1" applyAlignment="1">
      <alignment horizontal="center" vertical="center"/>
    </xf>
    <xf numFmtId="2" fontId="3" fillId="8" borderId="12" xfId="0" applyNumberFormat="1" applyFont="1" applyFill="1" applyBorder="1" applyAlignment="1">
      <alignment horizontal="center" vertical="center" readingOrder="1"/>
    </xf>
    <xf numFmtId="0" fontId="1" fillId="2" borderId="13" xfId="0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164" fontId="2" fillId="7" borderId="13" xfId="0" applyNumberFormat="1" applyFont="1" applyFill="1" applyBorder="1" applyAlignment="1">
      <alignment horizontal="center" vertical="center" readingOrder="1"/>
    </xf>
    <xf numFmtId="164" fontId="1" fillId="2" borderId="13" xfId="0" applyNumberFormat="1" applyFont="1" applyFill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 readingOrder="1"/>
    </xf>
    <xf numFmtId="2" fontId="3" fillId="8" borderId="14" xfId="0" applyNumberFormat="1" applyFont="1" applyFill="1" applyBorder="1" applyAlignment="1">
      <alignment horizontal="center" vertical="center" readingOrder="1"/>
    </xf>
    <xf numFmtId="0" fontId="10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vertical="center" readingOrder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readingOrder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top" wrapText="1" readingOrder="1"/>
    </xf>
    <xf numFmtId="0" fontId="1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textRotation="90" wrapText="1"/>
    </xf>
    <xf numFmtId="164" fontId="2" fillId="10" borderId="10" xfId="0" applyNumberFormat="1" applyFont="1" applyFill="1" applyBorder="1" applyAlignment="1">
      <alignment horizontal="center" vertical="center" readingOrder="1"/>
    </xf>
    <xf numFmtId="164" fontId="2" fillId="10" borderId="9" xfId="0" applyNumberFormat="1" applyFont="1" applyFill="1" applyBorder="1" applyAlignment="1">
      <alignment horizontal="center" vertical="center" readingOrder="1"/>
    </xf>
    <xf numFmtId="2" fontId="1" fillId="10" borderId="0" xfId="0" applyNumberFormat="1" applyFont="1" applyFill="1" applyAlignment="1">
      <alignment horizontal="center"/>
    </xf>
    <xf numFmtId="0" fontId="2" fillId="10" borderId="0" xfId="0" applyFont="1" applyFill="1"/>
    <xf numFmtId="164" fontId="2" fillId="2" borderId="10" xfId="0" applyNumberFormat="1" applyFont="1" applyFill="1" applyBorder="1" applyAlignment="1">
      <alignment horizontal="center" vertical="center" readingOrder="1"/>
    </xf>
    <xf numFmtId="164" fontId="2" fillId="2" borderId="9" xfId="0" applyNumberFormat="1" applyFont="1" applyFill="1" applyBorder="1" applyAlignment="1">
      <alignment horizontal="center" vertical="center" readingOrder="1"/>
    </xf>
    <xf numFmtId="0" fontId="1" fillId="3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0" xfId="0" applyFont="1" applyFill="1"/>
    <xf numFmtId="0" fontId="6" fillId="4" borderId="1" xfId="0" applyFont="1" applyFill="1" applyBorder="1" applyAlignment="1">
      <alignment horizontal="center" vertical="center" textRotation="90" wrapText="1"/>
    </xf>
    <xf numFmtId="2" fontId="1" fillId="4" borderId="1" xfId="0" applyNumberFormat="1" applyFont="1" applyFill="1" applyBorder="1" applyAlignment="1">
      <alignment vertical="center" readingOrder="1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/>
    <xf numFmtId="0" fontId="6" fillId="9" borderId="1" xfId="0" applyFont="1" applyFill="1" applyBorder="1" applyAlignment="1">
      <alignment horizontal="center" vertical="center" textRotation="90" wrapText="1"/>
    </xf>
    <xf numFmtId="2" fontId="1" fillId="9" borderId="1" xfId="0" applyNumberFormat="1" applyFont="1" applyFill="1" applyBorder="1" applyAlignment="1">
      <alignment horizontal="center" vertical="center" readingOrder="1"/>
    </xf>
    <xf numFmtId="0" fontId="1" fillId="9" borderId="0" xfId="0" applyFont="1" applyFill="1"/>
    <xf numFmtId="0" fontId="2" fillId="11" borderId="0" xfId="0" applyFont="1" applyFill="1"/>
    <xf numFmtId="0" fontId="6" fillId="11" borderId="1" xfId="0" applyFont="1" applyFill="1" applyBorder="1" applyAlignment="1">
      <alignment horizontal="center" vertical="center" textRotation="90" wrapText="1"/>
    </xf>
    <xf numFmtId="2" fontId="3" fillId="11" borderId="1" xfId="0" applyNumberFormat="1" applyFont="1" applyFill="1" applyBorder="1" applyAlignment="1">
      <alignment horizontal="center" vertical="center" readingOrder="1"/>
    </xf>
    <xf numFmtId="2" fontId="1" fillId="11" borderId="0" xfId="0" applyNumberFormat="1" applyFont="1" applyFill="1" applyAlignment="1">
      <alignment horizontal="center"/>
    </xf>
    <xf numFmtId="0" fontId="1" fillId="11" borderId="0" xfId="0" applyFont="1" applyFill="1"/>
    <xf numFmtId="2" fontId="7" fillId="11" borderId="1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'PARCIAL 1'!$AA$2</c:f>
              <c:strCache>
                <c:ptCount val="1"/>
                <c:pt idx="0">
                  <c:v>1er Parcial/10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'PARCIAL 1'!$A$3:$A$30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</c:numCache>
            </c:numRef>
          </c:cat>
          <c:val>
            <c:numRef>
              <c:f>'PARCIAL 1'!$AA$3:$AA$30</c:f>
              <c:numCache>
                <c:formatCode>0.00</c:formatCode>
                <c:ptCount val="28"/>
                <c:pt idx="0">
                  <c:v>8.9150000000000009</c:v>
                </c:pt>
                <c:pt idx="1">
                  <c:v>8.2000000000000011</c:v>
                </c:pt>
                <c:pt idx="2">
                  <c:v>8.25</c:v>
                </c:pt>
                <c:pt idx="3">
                  <c:v>9.4749999999999996</c:v>
                </c:pt>
                <c:pt idx="4">
                  <c:v>10</c:v>
                </c:pt>
                <c:pt idx="5">
                  <c:v>9.1999999999999993</c:v>
                </c:pt>
                <c:pt idx="6">
                  <c:v>9.36</c:v>
                </c:pt>
                <c:pt idx="7">
                  <c:v>10</c:v>
                </c:pt>
                <c:pt idx="8">
                  <c:v>9.7000000000000011</c:v>
                </c:pt>
                <c:pt idx="9">
                  <c:v>7.8</c:v>
                </c:pt>
                <c:pt idx="10">
                  <c:v>9.86</c:v>
                </c:pt>
                <c:pt idx="11">
                  <c:v>7.48</c:v>
                </c:pt>
                <c:pt idx="12">
                  <c:v>8.1549999999999994</c:v>
                </c:pt>
                <c:pt idx="13">
                  <c:v>9.65</c:v>
                </c:pt>
                <c:pt idx="14">
                  <c:v>8.6</c:v>
                </c:pt>
                <c:pt idx="15">
                  <c:v>9.7899999999999991</c:v>
                </c:pt>
                <c:pt idx="16">
                  <c:v>8.8249999999999993</c:v>
                </c:pt>
                <c:pt idx="17">
                  <c:v>9.1666666666666679</c:v>
                </c:pt>
                <c:pt idx="18">
                  <c:v>8.4958333333333336</c:v>
                </c:pt>
                <c:pt idx="19">
                  <c:v>8.1</c:v>
                </c:pt>
                <c:pt idx="20">
                  <c:v>9.51</c:v>
                </c:pt>
                <c:pt idx="21">
                  <c:v>7.8599999999999994</c:v>
                </c:pt>
                <c:pt idx="22">
                  <c:v>6.9349999999999996</c:v>
                </c:pt>
                <c:pt idx="23">
                  <c:v>6.8999999999999995</c:v>
                </c:pt>
                <c:pt idx="24">
                  <c:v>8.4949999999999992</c:v>
                </c:pt>
                <c:pt idx="25">
                  <c:v>10</c:v>
                </c:pt>
                <c:pt idx="26">
                  <c:v>10</c:v>
                </c:pt>
                <c:pt idx="27">
                  <c:v>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C-4E65-BA0D-1BC96CC1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5836160"/>
        <c:axId val="225836544"/>
      </c:barChart>
      <c:lineChart>
        <c:grouping val="standard"/>
        <c:varyColors val="0"/>
        <c:ser>
          <c:idx val="1"/>
          <c:order val="1"/>
          <c:tx>
            <c:strRef>
              <c:f>'PARCIAL 1'!$AB$2</c:f>
              <c:strCache>
                <c:ptCount val="1"/>
                <c:pt idx="0">
                  <c:v>promedio/10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'PARCIAL 1'!$AB$3:$AB$30</c:f>
              <c:numCache>
                <c:formatCode>0.00</c:formatCode>
                <c:ptCount val="28"/>
                <c:pt idx="0">
                  <c:v>8.8522321428571438</c:v>
                </c:pt>
                <c:pt idx="1">
                  <c:v>8.8522321428571438</c:v>
                </c:pt>
                <c:pt idx="2">
                  <c:v>8.8522321428571438</c:v>
                </c:pt>
                <c:pt idx="3">
                  <c:v>8.8522321428571438</c:v>
                </c:pt>
                <c:pt idx="4">
                  <c:v>8.8522321428571438</c:v>
                </c:pt>
                <c:pt idx="5">
                  <c:v>8.8522321428571438</c:v>
                </c:pt>
                <c:pt idx="6">
                  <c:v>8.8522321428571438</c:v>
                </c:pt>
                <c:pt idx="7">
                  <c:v>8.8522321428571438</c:v>
                </c:pt>
                <c:pt idx="8">
                  <c:v>8.8522321428571438</c:v>
                </c:pt>
                <c:pt idx="9">
                  <c:v>8.8522321428571438</c:v>
                </c:pt>
                <c:pt idx="10">
                  <c:v>8.8522321428571438</c:v>
                </c:pt>
                <c:pt idx="11">
                  <c:v>8.8522321428571438</c:v>
                </c:pt>
                <c:pt idx="12">
                  <c:v>8.8522321428571438</c:v>
                </c:pt>
                <c:pt idx="13">
                  <c:v>8.8522321428571438</c:v>
                </c:pt>
                <c:pt idx="14">
                  <c:v>8.8522321428571438</c:v>
                </c:pt>
                <c:pt idx="15">
                  <c:v>8.8522321428571438</c:v>
                </c:pt>
                <c:pt idx="16">
                  <c:v>8.8522321428571438</c:v>
                </c:pt>
                <c:pt idx="17">
                  <c:v>8.8522321428571438</c:v>
                </c:pt>
                <c:pt idx="18">
                  <c:v>8.8522321428571438</c:v>
                </c:pt>
                <c:pt idx="19">
                  <c:v>8.8522321428571438</c:v>
                </c:pt>
                <c:pt idx="20">
                  <c:v>8.8522321428571438</c:v>
                </c:pt>
                <c:pt idx="21">
                  <c:v>8.8522321428571438</c:v>
                </c:pt>
                <c:pt idx="22">
                  <c:v>8.8522321428571438</c:v>
                </c:pt>
                <c:pt idx="23">
                  <c:v>8.8522321428571438</c:v>
                </c:pt>
                <c:pt idx="24">
                  <c:v>8.8522321428571438</c:v>
                </c:pt>
                <c:pt idx="25">
                  <c:v>8.8522321428571438</c:v>
                </c:pt>
                <c:pt idx="26">
                  <c:v>8.8522321428571438</c:v>
                </c:pt>
                <c:pt idx="27">
                  <c:v>8.8522321428571438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C-4E65-BA0D-1BC96CC1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36160"/>
        <c:axId val="225836544"/>
      </c:lineChart>
      <c:catAx>
        <c:axId val="22583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36544"/>
        <c:crossesAt val="0"/>
        <c:auto val="1"/>
        <c:lblAlgn val="ctr"/>
        <c:lblOffset val="100"/>
        <c:noMultiLvlLbl val="0"/>
      </c:catAx>
      <c:valAx>
        <c:axId val="2258365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836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'PARCIAL 2'!$Z$2</c:f>
              <c:strCache>
                <c:ptCount val="1"/>
                <c:pt idx="0">
                  <c:v>2d Parcial/10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'PARCIAL 2'!$B$3:$B$30</c:f>
              <c:strCache>
                <c:ptCount val="28"/>
                <c:pt idx="0">
                  <c:v>ARELLANO NARANJO IVAN ANDRES</c:v>
                </c:pt>
                <c:pt idx="1">
                  <c:v>ATUPAÑA CUNDURI JUAN
CARLOS</c:v>
                </c:pt>
                <c:pt idx="2">
                  <c:v>AULLA LLANGARI DAVID EDUARDO
</c:v>
                </c:pt>
                <c:pt idx="3">
                  <c:v>BAÑOS GUERRERO LISSETH ABIGAIL</c:v>
                </c:pt>
                <c:pt idx="4">
                  <c:v>CEPEDA MORALES ANGIE DANIELA
</c:v>
                </c:pt>
                <c:pt idx="5">
                  <c:v>CHAMORRO VAZQUEZ VICTOR ALEXANDER</c:v>
                </c:pt>
                <c:pt idx="6">
                  <c:v>CLAVIJO QUINTERO CRISTHIAN ADRIAN</c:v>
                </c:pt>
                <c:pt idx="7">
                  <c:v>COSTALES CALDERON RUBEN WLADIMIR</c:v>
                </c:pt>
                <c:pt idx="8">
                  <c:v>CUZCO MACAS MISHELL KATHERINE</c:v>
                </c:pt>
                <c:pt idx="9">
                  <c:v>FONSECA GARCIA JHOAN VINICIO
</c:v>
                </c:pt>
                <c:pt idx="10">
                  <c:v>GUILCAPI VILLACRES ESTHEFANNY CRISTINA</c:v>
                </c:pt>
                <c:pt idx="11">
                  <c:v>HERRERA PILAMUNGA KEVIN DANIEL</c:v>
                </c:pt>
                <c:pt idx="12">
                  <c:v>LEMA MELENA JHONNATAN STIVEN</c:v>
                </c:pt>
                <c:pt idx="13">
                  <c:v>MAIZA YANCHAGUANO DARWIN LIZANDRO</c:v>
                </c:pt>
                <c:pt idx="14">
                  <c:v>MESACHE ALULEMA DAYANA MISHELL</c:v>
                </c:pt>
                <c:pt idx="15">
                  <c:v>MUÑOZ FERNANDEZ VANESSA NATALY</c:v>
                </c:pt>
                <c:pt idx="16">
                  <c:v>NOVILLO OBREGON MARLON SEBASTIAN</c:v>
                </c:pt>
                <c:pt idx="17">
                  <c:v>PAREDES GUANGA CAMILA NICOLE</c:v>
                </c:pt>
                <c:pt idx="18">
                  <c:v>PAUCAR LEON STEFANY CONSUELO</c:v>
                </c:pt>
                <c:pt idx="19">
                  <c:v>REMACHE TIXI BRAYAN PAUL</c:v>
                </c:pt>
                <c:pt idx="20">
                  <c:v>ROMERO SILVA ADRIANA ESTHEFANNYA</c:v>
                </c:pt>
                <c:pt idx="21">
                  <c:v>RUMIPAMBA ROMERO JEISON ANDRES</c:v>
                </c:pt>
                <c:pt idx="22">
                  <c:v>SALAZAR DAQUILEMA EMILY MISHEL</c:v>
                </c:pt>
                <c:pt idx="23">
                  <c:v>TORRES SALINAS JUAN JOSE</c:v>
                </c:pt>
                <c:pt idx="24">
                  <c:v>VELASCO INGA IVAN ALEJANDRO</c:v>
                </c:pt>
                <c:pt idx="25">
                  <c:v>VELOZ MENA DANIEL SEBASTIAN</c:v>
                </c:pt>
                <c:pt idx="26">
                  <c:v>VILEMA TIGXI VANESSA MISHELL</c:v>
                </c:pt>
                <c:pt idx="27">
                  <c:v>VILLARROEL ARIAS LADY ARACELY</c:v>
                </c:pt>
              </c:strCache>
            </c:strRef>
          </c:cat>
          <c:val>
            <c:numRef>
              <c:f>'PARCIAL 2'!$Z$3:$Z$30</c:f>
              <c:numCache>
                <c:formatCode>0.00</c:formatCode>
                <c:ptCount val="28"/>
                <c:pt idx="0">
                  <c:v>8.75</c:v>
                </c:pt>
                <c:pt idx="1">
                  <c:v>6.5291666666666677</c:v>
                </c:pt>
                <c:pt idx="2">
                  <c:v>6.5274999999999999</c:v>
                </c:pt>
                <c:pt idx="3">
                  <c:v>8.4</c:v>
                </c:pt>
                <c:pt idx="4">
                  <c:v>9.8333333333333321</c:v>
                </c:pt>
                <c:pt idx="5">
                  <c:v>7.8624999999999998</c:v>
                </c:pt>
                <c:pt idx="6">
                  <c:v>8.5</c:v>
                </c:pt>
                <c:pt idx="7">
                  <c:v>9.8833333333333329</c:v>
                </c:pt>
                <c:pt idx="8">
                  <c:v>8.3791666666666664</c:v>
                </c:pt>
                <c:pt idx="9">
                  <c:v>7.3583333333333334</c:v>
                </c:pt>
                <c:pt idx="10">
                  <c:v>9.3333333333333321</c:v>
                </c:pt>
                <c:pt idx="11">
                  <c:v>9.5833333333333321</c:v>
                </c:pt>
                <c:pt idx="12">
                  <c:v>7.541666666666667</c:v>
                </c:pt>
                <c:pt idx="13">
                  <c:v>8.25</c:v>
                </c:pt>
                <c:pt idx="14">
                  <c:v>8.625</c:v>
                </c:pt>
                <c:pt idx="15">
                  <c:v>8.5416666666666679</c:v>
                </c:pt>
                <c:pt idx="16">
                  <c:v>9</c:v>
                </c:pt>
                <c:pt idx="17">
                  <c:v>7.8125</c:v>
                </c:pt>
                <c:pt idx="18">
                  <c:v>8.7083333333333321</c:v>
                </c:pt>
                <c:pt idx="19">
                  <c:v>8.8625000000000007</c:v>
                </c:pt>
                <c:pt idx="20">
                  <c:v>9.3333333333333321</c:v>
                </c:pt>
                <c:pt idx="21">
                  <c:v>6.1749999999999989</c:v>
                </c:pt>
                <c:pt idx="22">
                  <c:v>8.375</c:v>
                </c:pt>
                <c:pt idx="23">
                  <c:v>8.0291666666666668</c:v>
                </c:pt>
                <c:pt idx="24">
                  <c:v>9.8333333333333321</c:v>
                </c:pt>
                <c:pt idx="25">
                  <c:v>9.6999999999999993</c:v>
                </c:pt>
                <c:pt idx="26">
                  <c:v>9.2125000000000004</c:v>
                </c:pt>
                <c:pt idx="27">
                  <c:v>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6-46E5-93E9-95E4DA394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849583"/>
        <c:axId val="620116047"/>
      </c:barChart>
      <c:lineChart>
        <c:grouping val="standard"/>
        <c:varyColors val="0"/>
        <c:ser>
          <c:idx val="1"/>
          <c:order val="1"/>
          <c:tx>
            <c:strRef>
              <c:f>'PARCIAL 2'!$AA$2</c:f>
              <c:strCache>
                <c:ptCount val="1"/>
                <c:pt idx="0">
                  <c:v>promedio parcial II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'PARCIAL 2'!$B$3:$B$30</c:f>
              <c:strCache>
                <c:ptCount val="28"/>
                <c:pt idx="0">
                  <c:v>ARELLANO NARANJO IVAN ANDRES</c:v>
                </c:pt>
                <c:pt idx="1">
                  <c:v>ATUPAÑA CUNDURI JUAN
CARLOS</c:v>
                </c:pt>
                <c:pt idx="2">
                  <c:v>AULLA LLANGARI DAVID EDUARDO
</c:v>
                </c:pt>
                <c:pt idx="3">
                  <c:v>BAÑOS GUERRERO LISSETH ABIGAIL</c:v>
                </c:pt>
                <c:pt idx="4">
                  <c:v>CEPEDA MORALES ANGIE DANIELA
</c:v>
                </c:pt>
                <c:pt idx="5">
                  <c:v>CHAMORRO VAZQUEZ VICTOR ALEXANDER</c:v>
                </c:pt>
                <c:pt idx="6">
                  <c:v>CLAVIJO QUINTERO CRISTHIAN ADRIAN</c:v>
                </c:pt>
                <c:pt idx="7">
                  <c:v>COSTALES CALDERON RUBEN WLADIMIR</c:v>
                </c:pt>
                <c:pt idx="8">
                  <c:v>CUZCO MACAS MISHELL KATHERINE</c:v>
                </c:pt>
                <c:pt idx="9">
                  <c:v>FONSECA GARCIA JHOAN VINICIO
</c:v>
                </c:pt>
                <c:pt idx="10">
                  <c:v>GUILCAPI VILLACRES ESTHEFANNY CRISTINA</c:v>
                </c:pt>
                <c:pt idx="11">
                  <c:v>HERRERA PILAMUNGA KEVIN DANIEL</c:v>
                </c:pt>
                <c:pt idx="12">
                  <c:v>LEMA MELENA JHONNATAN STIVEN</c:v>
                </c:pt>
                <c:pt idx="13">
                  <c:v>MAIZA YANCHAGUANO DARWIN LIZANDRO</c:v>
                </c:pt>
                <c:pt idx="14">
                  <c:v>MESACHE ALULEMA DAYANA MISHELL</c:v>
                </c:pt>
                <c:pt idx="15">
                  <c:v>MUÑOZ FERNANDEZ VANESSA NATALY</c:v>
                </c:pt>
                <c:pt idx="16">
                  <c:v>NOVILLO OBREGON MARLON SEBASTIAN</c:v>
                </c:pt>
                <c:pt idx="17">
                  <c:v>PAREDES GUANGA CAMILA NICOLE</c:v>
                </c:pt>
                <c:pt idx="18">
                  <c:v>PAUCAR LEON STEFANY CONSUELO</c:v>
                </c:pt>
                <c:pt idx="19">
                  <c:v>REMACHE TIXI BRAYAN PAUL</c:v>
                </c:pt>
                <c:pt idx="20">
                  <c:v>ROMERO SILVA ADRIANA ESTHEFANNYA</c:v>
                </c:pt>
                <c:pt idx="21">
                  <c:v>RUMIPAMBA ROMERO JEISON ANDRES</c:v>
                </c:pt>
                <c:pt idx="22">
                  <c:v>SALAZAR DAQUILEMA EMILY MISHEL</c:v>
                </c:pt>
                <c:pt idx="23">
                  <c:v>TORRES SALINAS JUAN JOSE</c:v>
                </c:pt>
                <c:pt idx="24">
                  <c:v>VELASCO INGA IVAN ALEJANDRO</c:v>
                </c:pt>
                <c:pt idx="25">
                  <c:v>VELOZ MENA DANIEL SEBASTIAN</c:v>
                </c:pt>
                <c:pt idx="26">
                  <c:v>VILEMA TIGXI VANESSA MISHELL</c:v>
                </c:pt>
                <c:pt idx="27">
                  <c:v>VILLARROEL ARIAS LADY ARACELY</c:v>
                </c:pt>
              </c:strCache>
            </c:strRef>
          </c:cat>
          <c:val>
            <c:numRef>
              <c:f>'PARCIAL 2'!$AA$3:$AA$30</c:f>
              <c:numCache>
                <c:formatCode>0.00</c:formatCode>
                <c:ptCount val="28"/>
                <c:pt idx="0">
                  <c:v>8.5067857142857157</c:v>
                </c:pt>
                <c:pt idx="1">
                  <c:v>8.5067857142857157</c:v>
                </c:pt>
                <c:pt idx="2">
                  <c:v>8.5067857142857157</c:v>
                </c:pt>
                <c:pt idx="3">
                  <c:v>8.5067857142857157</c:v>
                </c:pt>
                <c:pt idx="4">
                  <c:v>8.5067857142857157</c:v>
                </c:pt>
                <c:pt idx="5">
                  <c:v>8.5067857142857157</c:v>
                </c:pt>
                <c:pt idx="6">
                  <c:v>8.5067857142857157</c:v>
                </c:pt>
                <c:pt idx="7">
                  <c:v>8.5067857142857157</c:v>
                </c:pt>
                <c:pt idx="8">
                  <c:v>8.5067857142857157</c:v>
                </c:pt>
                <c:pt idx="9">
                  <c:v>8.5067857142857157</c:v>
                </c:pt>
                <c:pt idx="10">
                  <c:v>8.5067857142857157</c:v>
                </c:pt>
                <c:pt idx="11">
                  <c:v>8.5067857142857157</c:v>
                </c:pt>
                <c:pt idx="12">
                  <c:v>8.5067857142857157</c:v>
                </c:pt>
                <c:pt idx="13">
                  <c:v>8.5067857142857157</c:v>
                </c:pt>
                <c:pt idx="14">
                  <c:v>8.5067857142857157</c:v>
                </c:pt>
                <c:pt idx="15">
                  <c:v>8.5067857142857157</c:v>
                </c:pt>
                <c:pt idx="16">
                  <c:v>8.5067857142857157</c:v>
                </c:pt>
                <c:pt idx="17">
                  <c:v>8.5067857142857157</c:v>
                </c:pt>
                <c:pt idx="18">
                  <c:v>8.5067857142857157</c:v>
                </c:pt>
                <c:pt idx="19">
                  <c:v>8.5067857142857157</c:v>
                </c:pt>
                <c:pt idx="20">
                  <c:v>8.5067857142857157</c:v>
                </c:pt>
                <c:pt idx="21">
                  <c:v>8.5067857142857157</c:v>
                </c:pt>
                <c:pt idx="22">
                  <c:v>8.5067857142857157</c:v>
                </c:pt>
                <c:pt idx="23">
                  <c:v>8.5067857142857157</c:v>
                </c:pt>
                <c:pt idx="24">
                  <c:v>8.5067857142857157</c:v>
                </c:pt>
                <c:pt idx="25">
                  <c:v>8.5067857142857157</c:v>
                </c:pt>
                <c:pt idx="26">
                  <c:v>8.5067857142857157</c:v>
                </c:pt>
                <c:pt idx="27">
                  <c:v>8.5067857142857157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6-46E5-93E9-95E4DA394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849583"/>
        <c:axId val="620116047"/>
      </c:lineChart>
      <c:catAx>
        <c:axId val="42484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0116047"/>
        <c:crosses val="autoZero"/>
        <c:auto val="1"/>
        <c:lblAlgn val="ctr"/>
        <c:lblOffset val="100"/>
        <c:noMultiLvlLbl val="0"/>
      </c:catAx>
      <c:valAx>
        <c:axId val="620116047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49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171448</xdr:colOff>
      <xdr:row>33</xdr:row>
      <xdr:rowOff>9525</xdr:rowOff>
    </xdr:from>
    <xdr:to>
      <xdr:col>23</xdr:col>
      <xdr:colOff>138953</xdr:colOff>
      <xdr:row>57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145677</xdr:colOff>
      <xdr:row>31</xdr:row>
      <xdr:rowOff>124385</xdr:rowOff>
    </xdr:from>
    <xdr:to>
      <xdr:col>21</xdr:col>
      <xdr:colOff>134470</xdr:colOff>
      <xdr:row>54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5AEBB7-DD84-3B0B-5EAC-9D1F86808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AB43"/>
  <sheetViews>
    <sheetView tabSelected="1" zoomScaleNormal="100" workbookViewId="0">
      <pane xSplit="2" ySplit="2" topLeftCell="N12" activePane="bottomRight" state="frozen"/>
      <selection activeCell="B3" sqref="B3"/>
      <selection pane="topRight" activeCell="B3" sqref="B3"/>
      <selection pane="bottomLeft" activeCell="B3" sqref="B3"/>
      <selection pane="bottomRight" activeCell="S9" sqref="S9"/>
    </sheetView>
  </sheetViews>
  <sheetFormatPr baseColWidth="10" defaultColWidth="11.42578125" defaultRowHeight="12.75" x14ac:dyDescent="0.2"/>
  <cols>
    <col min="1" max="1" width="3.42578125" style="2" customWidth="1"/>
    <col min="2" max="2" width="41.28515625" style="2" customWidth="1"/>
    <col min="3" max="3" width="5.140625" style="2" customWidth="1"/>
    <col min="4" max="4" width="6.5703125" style="2" customWidth="1"/>
    <col min="5" max="5" width="11" style="2" customWidth="1"/>
    <col min="6" max="6" width="10.140625" style="2" customWidth="1"/>
    <col min="7" max="7" width="13.42578125" style="2" customWidth="1"/>
    <col min="8" max="8" width="10" style="2" customWidth="1"/>
    <col min="9" max="9" width="9.42578125" style="2" customWidth="1"/>
    <col min="10" max="10" width="12.28515625" style="2" customWidth="1"/>
    <col min="11" max="11" width="6.85546875" style="32" customWidth="1"/>
    <col min="12" max="12" width="7" style="86" customWidth="1"/>
    <col min="13" max="13" width="8.28515625" style="2" customWidth="1"/>
    <col min="14" max="14" width="10.7109375" style="2" customWidth="1"/>
    <col min="15" max="15" width="9.5703125" style="2" customWidth="1"/>
    <col min="16" max="16" width="11" style="2" customWidth="1"/>
    <col min="17" max="17" width="9.5703125" style="2" customWidth="1"/>
    <col min="18" max="18" width="5.42578125" style="1" customWidth="1"/>
    <col min="19" max="19" width="5.5703125" style="42" customWidth="1"/>
    <col min="20" max="20" width="9.85546875" style="1" customWidth="1"/>
    <col min="21" max="21" width="9.7109375" style="1" customWidth="1"/>
    <col min="22" max="22" width="8.7109375" style="1" customWidth="1"/>
    <col min="23" max="23" width="9" style="1" customWidth="1"/>
    <col min="24" max="24" width="5.7109375" style="33" customWidth="1"/>
    <col min="25" max="25" width="5" style="33" customWidth="1"/>
    <col min="26" max="26" width="6" style="2" customWidth="1"/>
    <col min="27" max="27" width="8.28515625" style="39" customWidth="1"/>
    <col min="28" max="28" width="7.140625" style="2" customWidth="1"/>
    <col min="29" max="16384" width="11.42578125" style="2"/>
  </cols>
  <sheetData>
    <row r="1" spans="1:28" s="1" customFormat="1" ht="23.25" customHeight="1" x14ac:dyDescent="0.2">
      <c r="B1" s="1" t="s">
        <v>15</v>
      </c>
      <c r="D1" s="91" t="s">
        <v>30</v>
      </c>
      <c r="E1" s="91"/>
      <c r="F1" s="91"/>
      <c r="G1" s="91"/>
      <c r="H1" s="91"/>
      <c r="I1" s="91"/>
      <c r="J1" s="91"/>
      <c r="K1" s="91"/>
      <c r="L1" s="91"/>
      <c r="M1" s="40"/>
      <c r="N1" s="40"/>
      <c r="O1" s="40"/>
      <c r="P1" s="40"/>
      <c r="Q1" s="40"/>
      <c r="R1" s="92" t="s">
        <v>31</v>
      </c>
      <c r="S1" s="92"/>
      <c r="T1" s="40" t="s">
        <v>20</v>
      </c>
      <c r="U1" s="40"/>
      <c r="V1" s="40"/>
      <c r="W1" s="40"/>
      <c r="X1" s="91" t="s">
        <v>80</v>
      </c>
      <c r="Y1" s="91"/>
      <c r="Z1" s="2"/>
      <c r="AA1" s="37"/>
    </row>
    <row r="2" spans="1:28" s="12" customFormat="1" ht="83.25" customHeight="1" x14ac:dyDescent="0.2">
      <c r="A2" s="11"/>
      <c r="B2" s="21" t="s">
        <v>0</v>
      </c>
      <c r="C2" s="93" t="s">
        <v>37</v>
      </c>
      <c r="D2" s="94"/>
      <c r="E2" s="43" t="s">
        <v>38</v>
      </c>
      <c r="F2" s="43" t="s">
        <v>35</v>
      </c>
      <c r="G2" s="44" t="s">
        <v>24</v>
      </c>
      <c r="H2" s="43" t="s">
        <v>22</v>
      </c>
      <c r="I2" s="43" t="s">
        <v>40</v>
      </c>
      <c r="J2" s="43" t="s">
        <v>41</v>
      </c>
      <c r="K2" s="45" t="s">
        <v>12</v>
      </c>
      <c r="L2" s="82" t="s">
        <v>79</v>
      </c>
      <c r="M2" s="43" t="s">
        <v>23</v>
      </c>
      <c r="N2" s="43" t="s">
        <v>25</v>
      </c>
      <c r="O2" s="80" t="s">
        <v>27</v>
      </c>
      <c r="P2" s="43" t="s">
        <v>42</v>
      </c>
      <c r="Q2" s="43" t="s">
        <v>39</v>
      </c>
      <c r="R2" s="47" t="s">
        <v>12</v>
      </c>
      <c r="S2" s="46" t="s">
        <v>79</v>
      </c>
      <c r="T2" s="43" t="s">
        <v>16</v>
      </c>
      <c r="U2" s="43" t="s">
        <v>17</v>
      </c>
      <c r="V2" s="43" t="s">
        <v>18</v>
      </c>
      <c r="W2" s="43" t="s">
        <v>19</v>
      </c>
      <c r="X2" s="45" t="s">
        <v>12</v>
      </c>
      <c r="Y2" s="45" t="s">
        <v>14</v>
      </c>
      <c r="Z2" s="47" t="s">
        <v>21</v>
      </c>
      <c r="AA2" s="48" t="s">
        <v>26</v>
      </c>
      <c r="AB2" s="18" t="s">
        <v>12</v>
      </c>
    </row>
    <row r="3" spans="1:28" s="17" customFormat="1" ht="17.25" customHeight="1" x14ac:dyDescent="0.25">
      <c r="A3" s="7">
        <v>1</v>
      </c>
      <c r="B3" s="71" t="s">
        <v>50</v>
      </c>
      <c r="C3" s="25"/>
      <c r="D3" s="73">
        <v>1</v>
      </c>
      <c r="E3" s="57">
        <v>10</v>
      </c>
      <c r="F3" s="57"/>
      <c r="G3" s="57">
        <v>10</v>
      </c>
      <c r="H3" s="58">
        <v>10</v>
      </c>
      <c r="I3" s="79">
        <v>10</v>
      </c>
      <c r="J3" s="79">
        <v>10</v>
      </c>
      <c r="K3" s="59">
        <f>AVERAGE(C3:J3)</f>
        <v>8.5</v>
      </c>
      <c r="L3" s="83">
        <f>K3*3.5/10</f>
        <v>2.9750000000000001</v>
      </c>
      <c r="M3" s="58">
        <v>9</v>
      </c>
      <c r="N3" s="57">
        <v>8</v>
      </c>
      <c r="O3" s="81">
        <v>5</v>
      </c>
      <c r="P3" s="81">
        <v>10</v>
      </c>
      <c r="Q3" s="81">
        <v>10</v>
      </c>
      <c r="R3" s="87">
        <f>AVERAGE(M3:Q3)</f>
        <v>8.4</v>
      </c>
      <c r="S3" s="60">
        <f>R3*3.5/10</f>
        <v>2.9400000000000004</v>
      </c>
      <c r="T3" s="57">
        <v>10</v>
      </c>
      <c r="U3" s="57">
        <v>10</v>
      </c>
      <c r="V3" s="57">
        <v>10</v>
      </c>
      <c r="W3" s="57">
        <v>10</v>
      </c>
      <c r="X3" s="59">
        <f>AVERAGE(T3:W3)</f>
        <v>10</v>
      </c>
      <c r="Y3" s="59">
        <f>X3*3/10</f>
        <v>3</v>
      </c>
      <c r="Z3" s="61"/>
      <c r="AA3" s="62">
        <f>Y3+S3+L3</f>
        <v>8.9150000000000009</v>
      </c>
      <c r="AB3" s="19">
        <f>+AA31</f>
        <v>8.8522321428571438</v>
      </c>
    </row>
    <row r="4" spans="1:28" ht="17.25" customHeight="1" x14ac:dyDescent="0.2">
      <c r="A4" s="7">
        <v>2</v>
      </c>
      <c r="B4" s="72" t="s">
        <v>51</v>
      </c>
      <c r="C4" s="26"/>
      <c r="D4" s="74">
        <v>10</v>
      </c>
      <c r="E4" s="8"/>
      <c r="F4" s="8"/>
      <c r="G4" s="8">
        <v>10</v>
      </c>
      <c r="H4" s="3">
        <v>5</v>
      </c>
      <c r="I4" s="8">
        <v>2</v>
      </c>
      <c r="J4" s="8">
        <v>8</v>
      </c>
      <c r="K4" s="59">
        <f t="shared" ref="K4:K30" si="0">AVERAGE(C4:J4)</f>
        <v>7</v>
      </c>
      <c r="L4" s="83">
        <f t="shared" ref="L4:L30" si="1">K4*3.5/10</f>
        <v>2.4500000000000002</v>
      </c>
      <c r="M4" s="3">
        <v>10</v>
      </c>
      <c r="N4" s="8">
        <v>10</v>
      </c>
      <c r="O4" s="3">
        <v>10</v>
      </c>
      <c r="P4" s="3">
        <v>10</v>
      </c>
      <c r="Q4" s="3">
        <v>7</v>
      </c>
      <c r="R4" s="87">
        <f t="shared" ref="R4:R30" si="2">AVERAGE(M4:Q4)</f>
        <v>9.4</v>
      </c>
      <c r="S4" s="60">
        <f t="shared" ref="S4:S30" si="3">R4*3.5/10</f>
        <v>3.29</v>
      </c>
      <c r="T4" s="4"/>
      <c r="U4" s="4"/>
      <c r="V4" s="4"/>
      <c r="W4" s="4"/>
      <c r="X4" s="34"/>
      <c r="Y4" s="35">
        <f>AA4-S4-L4</f>
        <v>2.4600000000000009</v>
      </c>
      <c r="Z4" s="6">
        <f>S4+L4</f>
        <v>5.74</v>
      </c>
      <c r="AA4" s="63">
        <f>Z4*10/7</f>
        <v>8.2000000000000011</v>
      </c>
      <c r="AB4" s="19">
        <f>+AB3</f>
        <v>8.8522321428571438</v>
      </c>
    </row>
    <row r="5" spans="1:28" ht="17.25" customHeight="1" x14ac:dyDescent="0.2">
      <c r="A5" s="7">
        <v>3</v>
      </c>
      <c r="B5" s="71" t="s">
        <v>75</v>
      </c>
      <c r="C5" s="25">
        <v>10</v>
      </c>
      <c r="D5" s="74"/>
      <c r="E5" s="8">
        <v>1</v>
      </c>
      <c r="F5" s="8"/>
      <c r="G5" s="8">
        <v>10</v>
      </c>
      <c r="H5" s="3">
        <v>10</v>
      </c>
      <c r="I5" s="8">
        <v>10</v>
      </c>
      <c r="J5" s="8">
        <v>10</v>
      </c>
      <c r="K5" s="59">
        <f t="shared" si="0"/>
        <v>8.5</v>
      </c>
      <c r="L5" s="83">
        <f t="shared" si="1"/>
        <v>2.9750000000000001</v>
      </c>
      <c r="M5" s="3">
        <v>10</v>
      </c>
      <c r="N5" s="8">
        <v>5</v>
      </c>
      <c r="O5" s="3">
        <v>5</v>
      </c>
      <c r="P5" s="3">
        <v>10</v>
      </c>
      <c r="Q5" s="3">
        <v>10</v>
      </c>
      <c r="R5" s="87">
        <f t="shared" si="2"/>
        <v>8</v>
      </c>
      <c r="S5" s="60">
        <f t="shared" si="3"/>
        <v>2.8</v>
      </c>
      <c r="T5" s="14"/>
      <c r="U5" s="14"/>
      <c r="V5" s="14"/>
      <c r="W5" s="14"/>
      <c r="X5" s="36"/>
      <c r="Y5" s="35">
        <f>AA5-S5-L5</f>
        <v>2.4750000000000001</v>
      </c>
      <c r="Z5" s="6">
        <f>S5+L5</f>
        <v>5.7750000000000004</v>
      </c>
      <c r="AA5" s="63">
        <f>Z5*10/7</f>
        <v>8.25</v>
      </c>
      <c r="AB5" s="19">
        <f t="shared" ref="AB5:AB30" si="4">+AB4</f>
        <v>8.8522321428571438</v>
      </c>
    </row>
    <row r="6" spans="1:28" ht="17.25" customHeight="1" x14ac:dyDescent="0.2">
      <c r="A6" s="7">
        <v>4</v>
      </c>
      <c r="B6" s="71" t="s">
        <v>52</v>
      </c>
      <c r="C6" s="25"/>
      <c r="D6" s="74">
        <v>10</v>
      </c>
      <c r="E6" s="8">
        <v>10</v>
      </c>
      <c r="F6" s="8"/>
      <c r="G6" s="8">
        <v>10</v>
      </c>
      <c r="H6" s="3">
        <v>3</v>
      </c>
      <c r="I6" s="8">
        <v>10</v>
      </c>
      <c r="J6" s="8">
        <v>8</v>
      </c>
      <c r="K6" s="59">
        <f t="shared" si="0"/>
        <v>8.5</v>
      </c>
      <c r="L6" s="83">
        <f t="shared" si="1"/>
        <v>2.9750000000000001</v>
      </c>
      <c r="M6" s="3">
        <v>10</v>
      </c>
      <c r="N6" s="8">
        <v>10</v>
      </c>
      <c r="O6" s="3">
        <v>10</v>
      </c>
      <c r="P6" s="3">
        <v>10</v>
      </c>
      <c r="Q6" s="3">
        <v>10</v>
      </c>
      <c r="R6" s="87">
        <f t="shared" si="2"/>
        <v>10</v>
      </c>
      <c r="S6" s="60">
        <f t="shared" si="3"/>
        <v>3.5</v>
      </c>
      <c r="T6" s="14">
        <v>10</v>
      </c>
      <c r="U6" s="14">
        <v>10</v>
      </c>
      <c r="V6" s="14">
        <v>10</v>
      </c>
      <c r="W6" s="14">
        <v>10</v>
      </c>
      <c r="X6" s="30">
        <f>AVERAGE(T6:W6)</f>
        <v>10</v>
      </c>
      <c r="Y6" s="30">
        <f>X6*3/10</f>
        <v>3</v>
      </c>
      <c r="Z6" s="16" t="s">
        <v>78</v>
      </c>
      <c r="AA6" s="64">
        <f>Y6+S6+L6</f>
        <v>9.4749999999999996</v>
      </c>
      <c r="AB6" s="19">
        <f t="shared" si="4"/>
        <v>8.8522321428571438</v>
      </c>
    </row>
    <row r="7" spans="1:28" ht="17.25" customHeight="1" x14ac:dyDescent="0.2">
      <c r="A7" s="7">
        <v>6</v>
      </c>
      <c r="B7" s="71" t="s">
        <v>76</v>
      </c>
      <c r="C7" s="25"/>
      <c r="D7" s="74">
        <v>10</v>
      </c>
      <c r="E7" s="8">
        <v>10</v>
      </c>
      <c r="F7" s="8"/>
      <c r="G7" s="8">
        <v>10</v>
      </c>
      <c r="H7" s="3">
        <v>10</v>
      </c>
      <c r="I7" s="8">
        <v>10</v>
      </c>
      <c r="J7" s="8">
        <v>10</v>
      </c>
      <c r="K7" s="59">
        <f t="shared" si="0"/>
        <v>10</v>
      </c>
      <c r="L7" s="83">
        <f t="shared" si="1"/>
        <v>3.5</v>
      </c>
      <c r="M7" s="3">
        <v>10</v>
      </c>
      <c r="N7" s="8">
        <v>10</v>
      </c>
      <c r="O7" s="3">
        <v>10</v>
      </c>
      <c r="P7" s="3">
        <v>10</v>
      </c>
      <c r="Q7" s="3">
        <v>10</v>
      </c>
      <c r="R7" s="87">
        <f t="shared" si="2"/>
        <v>10</v>
      </c>
      <c r="S7" s="60">
        <f t="shared" si="3"/>
        <v>3.5</v>
      </c>
      <c r="T7" s="14">
        <v>10</v>
      </c>
      <c r="U7" s="14">
        <v>10</v>
      </c>
      <c r="V7" s="14">
        <v>10</v>
      </c>
      <c r="W7" s="14">
        <v>10</v>
      </c>
      <c r="X7" s="36">
        <f>AVERAGE(T7:W7)</f>
        <v>10</v>
      </c>
      <c r="Y7" s="35">
        <f>X7*3/10</f>
        <v>3</v>
      </c>
      <c r="Z7" s="6"/>
      <c r="AA7" s="63">
        <f>Y7+S7+L7</f>
        <v>10</v>
      </c>
      <c r="AB7" s="19">
        <f t="shared" si="4"/>
        <v>8.8522321428571438</v>
      </c>
    </row>
    <row r="8" spans="1:28" ht="17.25" customHeight="1" x14ac:dyDescent="0.2">
      <c r="A8" s="7">
        <v>7</v>
      </c>
      <c r="B8" s="71" t="s">
        <v>53</v>
      </c>
      <c r="C8" s="25"/>
      <c r="D8" s="74">
        <v>10</v>
      </c>
      <c r="E8" s="8"/>
      <c r="F8" s="8"/>
      <c r="G8" s="8">
        <v>10</v>
      </c>
      <c r="H8" s="3">
        <v>5</v>
      </c>
      <c r="I8" s="8">
        <v>10</v>
      </c>
      <c r="J8" s="8">
        <v>10</v>
      </c>
      <c r="K8" s="59">
        <f t="shared" si="0"/>
        <v>9</v>
      </c>
      <c r="L8" s="83">
        <f t="shared" si="1"/>
        <v>3.15</v>
      </c>
      <c r="M8" s="3">
        <v>10</v>
      </c>
      <c r="N8" s="8">
        <v>10</v>
      </c>
      <c r="O8" s="3">
        <v>10</v>
      </c>
      <c r="P8" s="3">
        <v>10</v>
      </c>
      <c r="Q8" s="3">
        <v>7</v>
      </c>
      <c r="R8" s="87">
        <f t="shared" si="2"/>
        <v>9.4</v>
      </c>
      <c r="S8" s="60">
        <f t="shared" si="3"/>
        <v>3.29</v>
      </c>
      <c r="T8" s="14"/>
      <c r="U8" s="14"/>
      <c r="V8" s="14"/>
      <c r="W8" s="14"/>
      <c r="X8" s="36"/>
      <c r="Y8" s="35">
        <f>AA8-S8-L8</f>
        <v>2.7599999999999993</v>
      </c>
      <c r="Z8" s="6">
        <f>S8+L8</f>
        <v>6.4399999999999995</v>
      </c>
      <c r="AA8" s="63">
        <f>Z8*10/7</f>
        <v>9.1999999999999993</v>
      </c>
      <c r="AB8" s="19">
        <f t="shared" si="4"/>
        <v>8.8522321428571438</v>
      </c>
    </row>
    <row r="9" spans="1:28" ht="17.25" customHeight="1" x14ac:dyDescent="0.2">
      <c r="A9" s="7">
        <v>8</v>
      </c>
      <c r="B9" s="71" t="s">
        <v>54</v>
      </c>
      <c r="C9" s="25"/>
      <c r="D9" s="74"/>
      <c r="E9" s="8"/>
      <c r="F9" s="8"/>
      <c r="G9" s="8">
        <v>10</v>
      </c>
      <c r="H9" s="3">
        <v>10</v>
      </c>
      <c r="I9" s="8">
        <v>10</v>
      </c>
      <c r="J9" s="8">
        <v>10</v>
      </c>
      <c r="K9" s="59">
        <f t="shared" si="0"/>
        <v>10</v>
      </c>
      <c r="L9" s="83">
        <f t="shared" si="1"/>
        <v>3.5</v>
      </c>
      <c r="M9" s="3">
        <v>10</v>
      </c>
      <c r="N9" s="8">
        <v>8</v>
      </c>
      <c r="O9" s="3">
        <v>5</v>
      </c>
      <c r="P9" s="3">
        <v>10</v>
      </c>
      <c r="Q9" s="3">
        <v>10</v>
      </c>
      <c r="R9" s="87">
        <f t="shared" si="2"/>
        <v>8.6</v>
      </c>
      <c r="S9" s="60">
        <f t="shared" si="3"/>
        <v>3.01</v>
      </c>
      <c r="T9" s="14">
        <v>10</v>
      </c>
      <c r="U9" s="14">
        <v>10</v>
      </c>
      <c r="V9" s="14">
        <v>10</v>
      </c>
      <c r="W9" s="14">
        <v>8</v>
      </c>
      <c r="X9" s="30">
        <f>AVERAGE(T9:W9)</f>
        <v>9.5</v>
      </c>
      <c r="Y9" s="30">
        <f>X9*3/10</f>
        <v>2.85</v>
      </c>
      <c r="Z9" s="16"/>
      <c r="AA9" s="64">
        <f>Y9+S9+L9</f>
        <v>9.36</v>
      </c>
      <c r="AB9" s="19">
        <f t="shared" si="4"/>
        <v>8.8522321428571438</v>
      </c>
    </row>
    <row r="10" spans="1:28" ht="17.25" customHeight="1" x14ac:dyDescent="0.2">
      <c r="A10" s="7">
        <v>9</v>
      </c>
      <c r="B10" s="71" t="s">
        <v>55</v>
      </c>
      <c r="C10" s="25"/>
      <c r="D10" s="74">
        <v>10</v>
      </c>
      <c r="E10" s="8">
        <v>10</v>
      </c>
      <c r="F10" s="8"/>
      <c r="G10" s="8">
        <v>10</v>
      </c>
      <c r="H10" s="3">
        <v>10</v>
      </c>
      <c r="I10" s="8">
        <v>10</v>
      </c>
      <c r="J10" s="8">
        <v>10</v>
      </c>
      <c r="K10" s="59">
        <f t="shared" si="0"/>
        <v>10</v>
      </c>
      <c r="L10" s="83">
        <f t="shared" si="1"/>
        <v>3.5</v>
      </c>
      <c r="M10" s="3">
        <v>10</v>
      </c>
      <c r="N10" s="8">
        <v>10</v>
      </c>
      <c r="O10" s="3">
        <v>10</v>
      </c>
      <c r="P10" s="3">
        <v>10</v>
      </c>
      <c r="Q10" s="3">
        <v>10</v>
      </c>
      <c r="R10" s="87">
        <f t="shared" si="2"/>
        <v>10</v>
      </c>
      <c r="S10" s="60">
        <f t="shared" si="3"/>
        <v>3.5</v>
      </c>
      <c r="T10" s="9"/>
      <c r="U10" s="9"/>
      <c r="V10" s="9"/>
      <c r="W10" s="9"/>
      <c r="X10" s="30"/>
      <c r="Y10" s="35">
        <f t="shared" ref="Y10:Y12" si="5">AA10-S10-L10</f>
        <v>3</v>
      </c>
      <c r="Z10" s="6">
        <f t="shared" ref="Z10:Z12" si="6">S10+L10</f>
        <v>7</v>
      </c>
      <c r="AA10" s="63">
        <f t="shared" ref="AA10:AA12" si="7">Z10*10/7</f>
        <v>10</v>
      </c>
      <c r="AB10" s="19">
        <f t="shared" si="4"/>
        <v>8.8522321428571438</v>
      </c>
    </row>
    <row r="11" spans="1:28" s="17" customFormat="1" ht="17.25" customHeight="1" x14ac:dyDescent="0.25">
      <c r="A11" s="7">
        <v>10</v>
      </c>
      <c r="B11" s="71" t="s">
        <v>56</v>
      </c>
      <c r="C11" s="25"/>
      <c r="D11" s="75">
        <v>10</v>
      </c>
      <c r="E11" s="14">
        <v>10</v>
      </c>
      <c r="F11" s="14"/>
      <c r="G11" s="14">
        <v>10</v>
      </c>
      <c r="H11" s="15">
        <v>10</v>
      </c>
      <c r="I11" s="8">
        <v>10</v>
      </c>
      <c r="J11" s="8">
        <v>10</v>
      </c>
      <c r="K11" s="59">
        <f t="shared" si="0"/>
        <v>10</v>
      </c>
      <c r="L11" s="83">
        <f t="shared" si="1"/>
        <v>3.5</v>
      </c>
      <c r="M11" s="15">
        <v>10</v>
      </c>
      <c r="N11" s="14">
        <v>10</v>
      </c>
      <c r="O11" s="3">
        <v>10</v>
      </c>
      <c r="P11" s="3">
        <v>10</v>
      </c>
      <c r="Q11" s="3">
        <v>7</v>
      </c>
      <c r="R11" s="87">
        <f t="shared" si="2"/>
        <v>9.4</v>
      </c>
      <c r="S11" s="60">
        <f t="shared" si="3"/>
        <v>3.29</v>
      </c>
      <c r="T11" s="14"/>
      <c r="U11" s="14"/>
      <c r="V11" s="14"/>
      <c r="W11" s="14"/>
      <c r="X11" s="36"/>
      <c r="Y11" s="35">
        <f t="shared" si="5"/>
        <v>2.910000000000001</v>
      </c>
      <c r="Z11" s="6">
        <f t="shared" si="6"/>
        <v>6.79</v>
      </c>
      <c r="AA11" s="63">
        <f t="shared" si="7"/>
        <v>9.7000000000000011</v>
      </c>
      <c r="AB11" s="19">
        <f t="shared" si="4"/>
        <v>8.8522321428571438</v>
      </c>
    </row>
    <row r="12" spans="1:28" ht="17.25" customHeight="1" x14ac:dyDescent="0.2">
      <c r="A12" s="7">
        <v>11</v>
      </c>
      <c r="B12" s="71" t="s">
        <v>77</v>
      </c>
      <c r="C12" s="25"/>
      <c r="D12" s="74">
        <v>10</v>
      </c>
      <c r="E12" s="8"/>
      <c r="F12" s="8"/>
      <c r="G12" s="8">
        <v>10</v>
      </c>
      <c r="H12" s="3">
        <v>10</v>
      </c>
      <c r="I12" s="8">
        <v>2</v>
      </c>
      <c r="J12" s="8">
        <v>5</v>
      </c>
      <c r="K12" s="59">
        <f t="shared" si="0"/>
        <v>7.4</v>
      </c>
      <c r="L12" s="83">
        <f t="shared" si="1"/>
        <v>2.5900000000000003</v>
      </c>
      <c r="M12" s="3">
        <v>10</v>
      </c>
      <c r="N12" s="8">
        <v>8</v>
      </c>
      <c r="O12" s="3">
        <v>10</v>
      </c>
      <c r="P12" s="3">
        <v>8</v>
      </c>
      <c r="Q12" s="3">
        <v>5</v>
      </c>
      <c r="R12" s="87">
        <f t="shared" si="2"/>
        <v>8.1999999999999993</v>
      </c>
      <c r="S12" s="60">
        <f t="shared" si="3"/>
        <v>2.8699999999999997</v>
      </c>
      <c r="T12" s="9"/>
      <c r="U12" s="9"/>
      <c r="V12" s="9"/>
      <c r="W12" s="9"/>
      <c r="X12" s="30"/>
      <c r="Y12" s="35">
        <f t="shared" si="5"/>
        <v>2.3399999999999994</v>
      </c>
      <c r="Z12" s="6">
        <f t="shared" si="6"/>
        <v>5.46</v>
      </c>
      <c r="AA12" s="63">
        <f t="shared" si="7"/>
        <v>7.8</v>
      </c>
      <c r="AB12" s="19">
        <f t="shared" si="4"/>
        <v>8.8522321428571438</v>
      </c>
    </row>
    <row r="13" spans="1:28" ht="17.25" customHeight="1" x14ac:dyDescent="0.2">
      <c r="A13" s="7">
        <v>12</v>
      </c>
      <c r="B13" s="71" t="s">
        <v>57</v>
      </c>
      <c r="C13" s="25"/>
      <c r="D13" s="74">
        <v>10</v>
      </c>
      <c r="E13" s="8"/>
      <c r="F13" s="8"/>
      <c r="G13" s="8">
        <v>10</v>
      </c>
      <c r="H13" s="3">
        <v>10</v>
      </c>
      <c r="I13" s="8">
        <v>10</v>
      </c>
      <c r="J13" s="8">
        <v>10</v>
      </c>
      <c r="K13" s="59">
        <f t="shared" si="0"/>
        <v>10</v>
      </c>
      <c r="L13" s="83">
        <f t="shared" si="1"/>
        <v>3.5</v>
      </c>
      <c r="M13" s="3">
        <v>10</v>
      </c>
      <c r="N13" s="8">
        <v>10</v>
      </c>
      <c r="O13" s="3">
        <v>10</v>
      </c>
      <c r="P13" s="3">
        <v>10</v>
      </c>
      <c r="Q13" s="3">
        <v>8</v>
      </c>
      <c r="R13" s="87">
        <f t="shared" si="2"/>
        <v>9.6</v>
      </c>
      <c r="S13" s="60">
        <f t="shared" si="3"/>
        <v>3.3600000000000003</v>
      </c>
      <c r="T13" s="9">
        <v>10</v>
      </c>
      <c r="U13" s="9">
        <v>10</v>
      </c>
      <c r="V13" s="9">
        <v>10</v>
      </c>
      <c r="W13" s="9">
        <v>10</v>
      </c>
      <c r="X13" s="30">
        <f t="shared" ref="X13:X16" si="8">AVERAGE(T13:W13)</f>
        <v>10</v>
      </c>
      <c r="Y13" s="30">
        <f t="shared" ref="Y13:Y16" si="9">X13*3/10</f>
        <v>3</v>
      </c>
      <c r="Z13" s="16"/>
      <c r="AA13" s="64">
        <f t="shared" ref="AA13:AA16" si="10">Y13+S13+L13</f>
        <v>9.86</v>
      </c>
      <c r="AB13" s="19">
        <f t="shared" si="4"/>
        <v>8.8522321428571438</v>
      </c>
    </row>
    <row r="14" spans="1:28" s="17" customFormat="1" ht="17.25" customHeight="1" x14ac:dyDescent="0.25">
      <c r="A14" s="7">
        <v>13</v>
      </c>
      <c r="B14" s="71" t="s">
        <v>58</v>
      </c>
      <c r="C14" s="25"/>
      <c r="D14" s="75"/>
      <c r="E14" s="14">
        <v>1</v>
      </c>
      <c r="F14" s="14"/>
      <c r="G14" s="14">
        <v>3</v>
      </c>
      <c r="H14" s="15">
        <v>5</v>
      </c>
      <c r="I14" s="8">
        <v>10</v>
      </c>
      <c r="J14" s="8">
        <v>10</v>
      </c>
      <c r="K14" s="59">
        <f t="shared" si="0"/>
        <v>5.8</v>
      </c>
      <c r="L14" s="83">
        <f t="shared" si="1"/>
        <v>2.0300000000000002</v>
      </c>
      <c r="M14" s="15">
        <v>5</v>
      </c>
      <c r="N14" s="14">
        <v>5</v>
      </c>
      <c r="O14" s="3">
        <v>8</v>
      </c>
      <c r="P14" s="3">
        <v>10</v>
      </c>
      <c r="Q14" s="3">
        <v>7</v>
      </c>
      <c r="R14" s="87">
        <f t="shared" si="2"/>
        <v>7</v>
      </c>
      <c r="S14" s="60">
        <f t="shared" si="3"/>
        <v>2.4500000000000002</v>
      </c>
      <c r="T14" s="14">
        <v>10</v>
      </c>
      <c r="U14" s="14">
        <v>10</v>
      </c>
      <c r="V14" s="14">
        <v>10</v>
      </c>
      <c r="W14" s="14">
        <v>10</v>
      </c>
      <c r="X14" s="30">
        <f t="shared" si="8"/>
        <v>10</v>
      </c>
      <c r="Y14" s="30">
        <f t="shared" si="9"/>
        <v>3</v>
      </c>
      <c r="Z14" s="16"/>
      <c r="AA14" s="64">
        <f t="shared" si="10"/>
        <v>7.48</v>
      </c>
      <c r="AB14" s="19">
        <f t="shared" si="4"/>
        <v>8.8522321428571438</v>
      </c>
    </row>
    <row r="15" spans="1:28" ht="17.25" customHeight="1" x14ac:dyDescent="0.2">
      <c r="A15" s="7">
        <v>14</v>
      </c>
      <c r="B15" s="71" t="s">
        <v>59</v>
      </c>
      <c r="C15" s="25"/>
      <c r="D15" s="74"/>
      <c r="E15" s="8">
        <v>10</v>
      </c>
      <c r="F15" s="8"/>
      <c r="G15" s="8">
        <v>10</v>
      </c>
      <c r="H15" s="3">
        <v>10</v>
      </c>
      <c r="I15" s="8">
        <v>4</v>
      </c>
      <c r="J15" s="8">
        <v>4</v>
      </c>
      <c r="K15" s="59">
        <f t="shared" si="0"/>
        <v>7.6</v>
      </c>
      <c r="L15" s="83">
        <f t="shared" si="1"/>
        <v>2.6599999999999997</v>
      </c>
      <c r="M15" s="3">
        <v>10</v>
      </c>
      <c r="N15" s="8">
        <v>10</v>
      </c>
      <c r="O15" s="3">
        <v>10</v>
      </c>
      <c r="P15" s="3">
        <v>10</v>
      </c>
      <c r="Q15" s="3">
        <v>1</v>
      </c>
      <c r="R15" s="87">
        <f t="shared" si="2"/>
        <v>8.1999999999999993</v>
      </c>
      <c r="S15" s="60">
        <f t="shared" si="3"/>
        <v>2.8699999999999997</v>
      </c>
      <c r="T15" s="9">
        <v>9</v>
      </c>
      <c r="U15" s="9">
        <v>8</v>
      </c>
      <c r="V15" s="9">
        <v>8</v>
      </c>
      <c r="W15" s="9">
        <v>10</v>
      </c>
      <c r="X15" s="30">
        <f t="shared" si="8"/>
        <v>8.75</v>
      </c>
      <c r="Y15" s="30">
        <f t="shared" si="9"/>
        <v>2.625</v>
      </c>
      <c r="Z15" s="16"/>
      <c r="AA15" s="64">
        <f t="shared" si="10"/>
        <v>8.1549999999999994</v>
      </c>
      <c r="AB15" s="19">
        <f t="shared" si="4"/>
        <v>8.8522321428571438</v>
      </c>
    </row>
    <row r="16" spans="1:28" s="17" customFormat="1" ht="17.25" customHeight="1" x14ac:dyDescent="0.25">
      <c r="A16" s="7">
        <v>15</v>
      </c>
      <c r="B16" s="71" t="s">
        <v>60</v>
      </c>
      <c r="C16" s="25"/>
      <c r="D16" s="75">
        <v>10</v>
      </c>
      <c r="E16" s="14"/>
      <c r="F16" s="14"/>
      <c r="G16" s="14">
        <v>10</v>
      </c>
      <c r="H16" s="15">
        <v>5</v>
      </c>
      <c r="I16" s="8">
        <v>10</v>
      </c>
      <c r="J16" s="8">
        <v>10</v>
      </c>
      <c r="K16" s="59">
        <f t="shared" si="0"/>
        <v>9</v>
      </c>
      <c r="L16" s="83">
        <f t="shared" si="1"/>
        <v>3.15</v>
      </c>
      <c r="M16" s="15">
        <v>10</v>
      </c>
      <c r="N16" s="14">
        <v>10</v>
      </c>
      <c r="O16" s="3">
        <v>10</v>
      </c>
      <c r="P16" s="3">
        <v>10</v>
      </c>
      <c r="Q16" s="3">
        <v>10</v>
      </c>
      <c r="R16" s="87">
        <f t="shared" si="2"/>
        <v>10</v>
      </c>
      <c r="S16" s="60">
        <f t="shared" si="3"/>
        <v>3.5</v>
      </c>
      <c r="T16" s="14">
        <v>10</v>
      </c>
      <c r="U16" s="14">
        <v>10</v>
      </c>
      <c r="V16" s="14">
        <v>10</v>
      </c>
      <c r="W16" s="14">
        <v>10</v>
      </c>
      <c r="X16" s="30">
        <f t="shared" si="8"/>
        <v>10</v>
      </c>
      <c r="Y16" s="30">
        <f t="shared" si="9"/>
        <v>3</v>
      </c>
      <c r="Z16" s="16"/>
      <c r="AA16" s="64">
        <f t="shared" si="10"/>
        <v>9.65</v>
      </c>
      <c r="AB16" s="19">
        <f t="shared" si="4"/>
        <v>8.8522321428571438</v>
      </c>
    </row>
    <row r="17" spans="1:28" ht="17.25" customHeight="1" x14ac:dyDescent="0.2">
      <c r="A17" s="7">
        <v>16</v>
      </c>
      <c r="B17" s="71" t="s">
        <v>61</v>
      </c>
      <c r="C17" s="25"/>
      <c r="D17" s="74"/>
      <c r="E17" s="8">
        <v>1</v>
      </c>
      <c r="F17" s="8"/>
      <c r="G17" s="14">
        <v>10</v>
      </c>
      <c r="H17" s="15">
        <v>5</v>
      </c>
      <c r="I17" s="8">
        <v>10</v>
      </c>
      <c r="J17" s="8">
        <v>10</v>
      </c>
      <c r="K17" s="59">
        <f t="shared" si="0"/>
        <v>7.2</v>
      </c>
      <c r="L17" s="83">
        <f t="shared" si="1"/>
        <v>2.52</v>
      </c>
      <c r="M17" s="15">
        <v>10</v>
      </c>
      <c r="N17" s="14">
        <v>10</v>
      </c>
      <c r="O17" s="3">
        <v>10</v>
      </c>
      <c r="P17" s="3">
        <v>10</v>
      </c>
      <c r="Q17" s="3">
        <v>10</v>
      </c>
      <c r="R17" s="87">
        <f t="shared" si="2"/>
        <v>10</v>
      </c>
      <c r="S17" s="60">
        <f t="shared" si="3"/>
        <v>3.5</v>
      </c>
      <c r="T17" s="9"/>
      <c r="U17" s="9"/>
      <c r="V17" s="9"/>
      <c r="W17" s="9"/>
      <c r="X17" s="30"/>
      <c r="Y17" s="35">
        <f>AA17-S17-L17</f>
        <v>2.5799999999999996</v>
      </c>
      <c r="Z17" s="6">
        <f>S17+L17</f>
        <v>6.02</v>
      </c>
      <c r="AA17" s="63">
        <f>Z17*10/7</f>
        <v>8.6</v>
      </c>
      <c r="AB17" s="19">
        <f t="shared" si="4"/>
        <v>8.8522321428571438</v>
      </c>
    </row>
    <row r="18" spans="1:28" ht="17.25" customHeight="1" x14ac:dyDescent="0.2">
      <c r="A18" s="7">
        <v>17</v>
      </c>
      <c r="B18" s="71" t="s">
        <v>62</v>
      </c>
      <c r="C18" s="25"/>
      <c r="D18" s="74"/>
      <c r="E18" s="8"/>
      <c r="F18" s="8"/>
      <c r="G18" s="8">
        <v>10</v>
      </c>
      <c r="H18" s="3">
        <v>10</v>
      </c>
      <c r="I18" s="8">
        <v>10</v>
      </c>
      <c r="J18" s="8">
        <v>10</v>
      </c>
      <c r="K18" s="59">
        <f t="shared" si="0"/>
        <v>10</v>
      </c>
      <c r="L18" s="83">
        <f t="shared" si="1"/>
        <v>3.5</v>
      </c>
      <c r="M18" s="3">
        <v>10</v>
      </c>
      <c r="N18" s="8">
        <v>10</v>
      </c>
      <c r="O18" s="3">
        <v>10</v>
      </c>
      <c r="P18" s="3">
        <v>10</v>
      </c>
      <c r="Q18" s="3">
        <v>7</v>
      </c>
      <c r="R18" s="87">
        <f t="shared" si="2"/>
        <v>9.4</v>
      </c>
      <c r="S18" s="60">
        <f t="shared" si="3"/>
        <v>3.29</v>
      </c>
      <c r="T18" s="9">
        <v>10</v>
      </c>
      <c r="U18" s="9">
        <v>10</v>
      </c>
      <c r="V18" s="9">
        <v>10</v>
      </c>
      <c r="W18" s="9">
        <v>10</v>
      </c>
      <c r="X18" s="30">
        <f t="shared" ref="X18:X19" si="11">AVERAGE(T18:W18)</f>
        <v>10</v>
      </c>
      <c r="Y18" s="30">
        <f t="shared" ref="Y18:Y19" si="12">X18*3/10</f>
        <v>3</v>
      </c>
      <c r="Z18" s="16"/>
      <c r="AA18" s="64">
        <f t="shared" ref="AA18:AA19" si="13">Y18+S18+L18</f>
        <v>9.7899999999999991</v>
      </c>
      <c r="AB18" s="19">
        <f t="shared" si="4"/>
        <v>8.8522321428571438</v>
      </c>
    </row>
    <row r="19" spans="1:28" s="17" customFormat="1" ht="17.25" customHeight="1" x14ac:dyDescent="0.25">
      <c r="A19" s="7">
        <v>18</v>
      </c>
      <c r="B19" s="71" t="s">
        <v>63</v>
      </c>
      <c r="C19" s="25"/>
      <c r="D19" s="75"/>
      <c r="E19" s="14">
        <v>10</v>
      </c>
      <c r="F19" s="14"/>
      <c r="G19" s="14">
        <v>10</v>
      </c>
      <c r="H19" s="15">
        <v>10</v>
      </c>
      <c r="I19" s="8">
        <v>10</v>
      </c>
      <c r="J19" s="8">
        <v>10</v>
      </c>
      <c r="K19" s="59">
        <f t="shared" si="0"/>
        <v>10</v>
      </c>
      <c r="L19" s="83">
        <f t="shared" si="1"/>
        <v>3.5</v>
      </c>
      <c r="M19" s="15">
        <v>10</v>
      </c>
      <c r="N19" s="14">
        <v>10</v>
      </c>
      <c r="O19" s="8">
        <v>8</v>
      </c>
      <c r="P19" s="8">
        <v>10</v>
      </c>
      <c r="Q19" s="8">
        <v>7</v>
      </c>
      <c r="R19" s="87">
        <f t="shared" si="2"/>
        <v>9</v>
      </c>
      <c r="S19" s="60">
        <f t="shared" si="3"/>
        <v>3.15</v>
      </c>
      <c r="T19" s="14">
        <v>8</v>
      </c>
      <c r="U19" s="14">
        <v>7</v>
      </c>
      <c r="V19" s="14">
        <v>7</v>
      </c>
      <c r="W19" s="14">
        <v>7</v>
      </c>
      <c r="X19" s="30">
        <f t="shared" si="11"/>
        <v>7.25</v>
      </c>
      <c r="Y19" s="30">
        <f t="shared" si="12"/>
        <v>2.1749999999999998</v>
      </c>
      <c r="Z19" s="16"/>
      <c r="AA19" s="64">
        <f t="shared" si="13"/>
        <v>8.8249999999999993</v>
      </c>
      <c r="AB19" s="19">
        <f t="shared" si="4"/>
        <v>8.8522321428571438</v>
      </c>
    </row>
    <row r="20" spans="1:28" s="17" customFormat="1" ht="17.25" customHeight="1" x14ac:dyDescent="0.25">
      <c r="A20" s="7">
        <v>19</v>
      </c>
      <c r="B20" s="71" t="s">
        <v>64</v>
      </c>
      <c r="C20" s="25"/>
      <c r="D20" s="75">
        <v>10</v>
      </c>
      <c r="E20" s="14">
        <v>9</v>
      </c>
      <c r="F20" s="14"/>
      <c r="G20" s="8">
        <v>10</v>
      </c>
      <c r="H20" s="3">
        <v>3</v>
      </c>
      <c r="I20" s="8">
        <v>10</v>
      </c>
      <c r="J20" s="8">
        <v>8</v>
      </c>
      <c r="K20" s="59">
        <f t="shared" si="0"/>
        <v>8.3333333333333339</v>
      </c>
      <c r="L20" s="83">
        <f t="shared" si="1"/>
        <v>2.916666666666667</v>
      </c>
      <c r="M20" s="3">
        <v>10</v>
      </c>
      <c r="N20" s="8">
        <v>10</v>
      </c>
      <c r="O20" s="3">
        <v>10</v>
      </c>
      <c r="P20" s="3">
        <v>10</v>
      </c>
      <c r="Q20" s="3">
        <v>10</v>
      </c>
      <c r="R20" s="87">
        <f t="shared" si="2"/>
        <v>10</v>
      </c>
      <c r="S20" s="60">
        <f t="shared" si="3"/>
        <v>3.5</v>
      </c>
      <c r="T20" s="14"/>
      <c r="U20" s="14"/>
      <c r="V20" s="14"/>
      <c r="W20" s="14"/>
      <c r="X20" s="36"/>
      <c r="Y20" s="35">
        <f>AA20-S20-L20</f>
        <v>2.7500000000000009</v>
      </c>
      <c r="Z20" s="6">
        <f>S20+L20</f>
        <v>6.416666666666667</v>
      </c>
      <c r="AA20" s="63">
        <f>Z20*10/7</f>
        <v>9.1666666666666679</v>
      </c>
      <c r="AB20" s="19">
        <f t="shared" si="4"/>
        <v>8.8522321428571438</v>
      </c>
    </row>
    <row r="21" spans="1:28" ht="17.25" customHeight="1" x14ac:dyDescent="0.2">
      <c r="A21" s="7">
        <v>20</v>
      </c>
      <c r="B21" s="71" t="s">
        <v>65</v>
      </c>
      <c r="C21" s="25"/>
      <c r="D21" s="74">
        <v>10</v>
      </c>
      <c r="E21" s="8">
        <v>10</v>
      </c>
      <c r="F21" s="8"/>
      <c r="G21" s="8">
        <v>10</v>
      </c>
      <c r="H21" s="8">
        <v>6</v>
      </c>
      <c r="I21" s="8">
        <v>10</v>
      </c>
      <c r="J21" s="8">
        <v>9</v>
      </c>
      <c r="K21" s="59">
        <f t="shared" si="0"/>
        <v>9.1666666666666661</v>
      </c>
      <c r="L21" s="83">
        <f t="shared" si="1"/>
        <v>3.208333333333333</v>
      </c>
      <c r="M21" s="8">
        <v>10</v>
      </c>
      <c r="N21" s="8">
        <v>3</v>
      </c>
      <c r="O21" s="8">
        <v>10</v>
      </c>
      <c r="P21" s="8">
        <v>10</v>
      </c>
      <c r="Q21" s="8"/>
      <c r="R21" s="87">
        <f t="shared" si="2"/>
        <v>8.25</v>
      </c>
      <c r="S21" s="60">
        <f t="shared" si="3"/>
        <v>2.8875000000000002</v>
      </c>
      <c r="T21" s="9">
        <v>10</v>
      </c>
      <c r="U21" s="9">
        <v>7</v>
      </c>
      <c r="V21" s="9">
        <v>7</v>
      </c>
      <c r="W21" s="9">
        <v>8</v>
      </c>
      <c r="X21" s="30">
        <f>AVERAGE(T21:W21)</f>
        <v>8</v>
      </c>
      <c r="Y21" s="30">
        <f>X21*3/10</f>
        <v>2.4</v>
      </c>
      <c r="Z21" s="16"/>
      <c r="AA21" s="64">
        <f>Y21+S21+L21</f>
        <v>8.4958333333333336</v>
      </c>
      <c r="AB21" s="19">
        <f t="shared" si="4"/>
        <v>8.8522321428571438</v>
      </c>
    </row>
    <row r="22" spans="1:28" ht="17.25" customHeight="1" x14ac:dyDescent="0.2">
      <c r="A22" s="7">
        <v>21</v>
      </c>
      <c r="B22" s="71" t="s">
        <v>66</v>
      </c>
      <c r="C22" s="25"/>
      <c r="D22" s="74"/>
      <c r="E22" s="8">
        <v>1</v>
      </c>
      <c r="F22" s="8"/>
      <c r="G22" s="8">
        <v>10</v>
      </c>
      <c r="H22" s="3">
        <v>10</v>
      </c>
      <c r="I22" s="8">
        <v>10</v>
      </c>
      <c r="J22" s="8">
        <v>10</v>
      </c>
      <c r="K22" s="59">
        <f t="shared" si="0"/>
        <v>8.1999999999999993</v>
      </c>
      <c r="L22" s="83">
        <f t="shared" si="1"/>
        <v>2.8699999999999997</v>
      </c>
      <c r="M22" s="3">
        <v>10</v>
      </c>
      <c r="N22" s="8">
        <v>5</v>
      </c>
      <c r="O22" s="8">
        <v>5</v>
      </c>
      <c r="P22" s="8">
        <v>10</v>
      </c>
      <c r="Q22" s="8">
        <v>10</v>
      </c>
      <c r="R22" s="87">
        <f t="shared" si="2"/>
        <v>8</v>
      </c>
      <c r="S22" s="60">
        <f t="shared" si="3"/>
        <v>2.8</v>
      </c>
      <c r="T22" s="9"/>
      <c r="U22" s="9"/>
      <c r="V22" s="9"/>
      <c r="W22" s="9"/>
      <c r="X22" s="30"/>
      <c r="Y22" s="35">
        <f>AA22-S22-L22</f>
        <v>2.4300000000000002</v>
      </c>
      <c r="Z22" s="6">
        <f>S22+L22</f>
        <v>5.67</v>
      </c>
      <c r="AA22" s="63">
        <f>Z22*10/7</f>
        <v>8.1</v>
      </c>
      <c r="AB22" s="19">
        <f t="shared" si="4"/>
        <v>8.8522321428571438</v>
      </c>
    </row>
    <row r="23" spans="1:28" ht="17.25" customHeight="1" x14ac:dyDescent="0.2">
      <c r="A23" s="7">
        <v>22</v>
      </c>
      <c r="B23" s="71" t="s">
        <v>67</v>
      </c>
      <c r="C23" s="25"/>
      <c r="D23" s="74">
        <v>10</v>
      </c>
      <c r="E23" s="8"/>
      <c r="F23" s="8"/>
      <c r="G23" s="8">
        <v>10</v>
      </c>
      <c r="H23" s="3">
        <v>10</v>
      </c>
      <c r="I23" s="8">
        <v>10</v>
      </c>
      <c r="J23" s="8">
        <v>10</v>
      </c>
      <c r="K23" s="59">
        <f t="shared" si="0"/>
        <v>10</v>
      </c>
      <c r="L23" s="83">
        <f t="shared" si="1"/>
        <v>3.5</v>
      </c>
      <c r="M23" s="3">
        <v>10</v>
      </c>
      <c r="N23" s="8">
        <v>5</v>
      </c>
      <c r="O23" s="3">
        <v>10</v>
      </c>
      <c r="P23" s="3">
        <v>10</v>
      </c>
      <c r="Q23" s="3">
        <v>8</v>
      </c>
      <c r="R23" s="87">
        <f t="shared" si="2"/>
        <v>8.6</v>
      </c>
      <c r="S23" s="60">
        <f t="shared" si="3"/>
        <v>3.01</v>
      </c>
      <c r="T23" s="9">
        <v>10</v>
      </c>
      <c r="U23" s="9">
        <v>10</v>
      </c>
      <c r="V23" s="9">
        <v>10</v>
      </c>
      <c r="W23" s="9">
        <v>10</v>
      </c>
      <c r="X23" s="30">
        <f t="shared" ref="X23:X25" si="14">AVERAGE(T23:W23)</f>
        <v>10</v>
      </c>
      <c r="Y23" s="30">
        <f t="shared" ref="Y23:Y25" si="15">X23*3/10</f>
        <v>3</v>
      </c>
      <c r="Z23" s="16"/>
      <c r="AA23" s="64">
        <f t="shared" ref="AA23:AA25" si="16">Y23+S23+L23</f>
        <v>9.51</v>
      </c>
      <c r="AB23" s="19">
        <f t="shared" si="4"/>
        <v>8.8522321428571438</v>
      </c>
    </row>
    <row r="24" spans="1:28" s="17" customFormat="1" ht="17.25" customHeight="1" x14ac:dyDescent="0.25">
      <c r="A24" s="7">
        <v>23</v>
      </c>
      <c r="B24" s="71" t="s">
        <v>68</v>
      </c>
      <c r="C24" s="25"/>
      <c r="D24" s="75">
        <v>1</v>
      </c>
      <c r="E24" s="14"/>
      <c r="F24" s="14"/>
      <c r="G24" s="14">
        <v>10</v>
      </c>
      <c r="H24" s="15">
        <v>10</v>
      </c>
      <c r="I24" s="8">
        <v>2</v>
      </c>
      <c r="J24" s="8">
        <v>8</v>
      </c>
      <c r="K24" s="59">
        <f t="shared" si="0"/>
        <v>6.2</v>
      </c>
      <c r="L24" s="83">
        <f t="shared" si="1"/>
        <v>2.17</v>
      </c>
      <c r="M24" s="15">
        <v>10</v>
      </c>
      <c r="N24" s="14">
        <v>10</v>
      </c>
      <c r="O24" s="3">
        <v>10</v>
      </c>
      <c r="P24" s="3">
        <v>10</v>
      </c>
      <c r="Q24" s="3">
        <v>7</v>
      </c>
      <c r="R24" s="87">
        <f t="shared" si="2"/>
        <v>9.4</v>
      </c>
      <c r="S24" s="60">
        <f t="shared" si="3"/>
        <v>3.29</v>
      </c>
      <c r="T24" s="14">
        <v>8</v>
      </c>
      <c r="U24" s="14">
        <v>7</v>
      </c>
      <c r="V24" s="14">
        <v>8</v>
      </c>
      <c r="W24" s="14">
        <v>9</v>
      </c>
      <c r="X24" s="30">
        <f t="shared" si="14"/>
        <v>8</v>
      </c>
      <c r="Y24" s="30">
        <f t="shared" si="15"/>
        <v>2.4</v>
      </c>
      <c r="Z24" s="16"/>
      <c r="AA24" s="64">
        <f t="shared" si="16"/>
        <v>7.8599999999999994</v>
      </c>
      <c r="AB24" s="19">
        <f t="shared" si="4"/>
        <v>8.8522321428571438</v>
      </c>
    </row>
    <row r="25" spans="1:28" ht="15" customHeight="1" x14ac:dyDescent="0.2">
      <c r="A25" s="7">
        <v>24</v>
      </c>
      <c r="B25" s="71" t="s">
        <v>69</v>
      </c>
      <c r="C25" s="25"/>
      <c r="D25" s="74"/>
      <c r="E25" s="8">
        <v>1</v>
      </c>
      <c r="F25" s="8"/>
      <c r="G25" s="8">
        <v>10</v>
      </c>
      <c r="H25" s="3">
        <v>10</v>
      </c>
      <c r="I25" s="8">
        <v>2</v>
      </c>
      <c r="J25" s="8">
        <v>5</v>
      </c>
      <c r="K25" s="59">
        <f t="shared" si="0"/>
        <v>5.6</v>
      </c>
      <c r="L25" s="83">
        <f t="shared" si="1"/>
        <v>1.9599999999999997</v>
      </c>
      <c r="M25" s="3">
        <v>9</v>
      </c>
      <c r="N25" s="8">
        <v>8</v>
      </c>
      <c r="O25" s="3">
        <v>10</v>
      </c>
      <c r="P25" s="3">
        <v>8</v>
      </c>
      <c r="Q25" s="3">
        <v>5</v>
      </c>
      <c r="R25" s="87">
        <f t="shared" si="2"/>
        <v>8</v>
      </c>
      <c r="S25" s="60">
        <f t="shared" si="3"/>
        <v>2.8</v>
      </c>
      <c r="T25" s="4">
        <v>8</v>
      </c>
      <c r="U25" s="4">
        <v>7</v>
      </c>
      <c r="V25" s="4">
        <v>7</v>
      </c>
      <c r="W25" s="4">
        <v>7</v>
      </c>
      <c r="X25" s="30">
        <f t="shared" si="14"/>
        <v>7.25</v>
      </c>
      <c r="Y25" s="30">
        <f t="shared" si="15"/>
        <v>2.1749999999999998</v>
      </c>
      <c r="Z25" s="16"/>
      <c r="AA25" s="64">
        <f t="shared" si="16"/>
        <v>6.9349999999999996</v>
      </c>
      <c r="AB25" s="19">
        <f t="shared" si="4"/>
        <v>8.8522321428571438</v>
      </c>
    </row>
    <row r="26" spans="1:28" ht="15" customHeight="1" x14ac:dyDescent="0.2">
      <c r="A26" s="7">
        <v>25</v>
      </c>
      <c r="B26" s="71" t="s">
        <v>70</v>
      </c>
      <c r="C26" s="25"/>
      <c r="D26" s="74"/>
      <c r="E26" s="8">
        <v>10</v>
      </c>
      <c r="F26" s="8"/>
      <c r="G26" s="8">
        <v>10</v>
      </c>
      <c r="H26" s="3">
        <v>3</v>
      </c>
      <c r="I26" s="8">
        <v>4</v>
      </c>
      <c r="J26" s="8">
        <v>4</v>
      </c>
      <c r="K26" s="59">
        <f t="shared" si="0"/>
        <v>6.2</v>
      </c>
      <c r="L26" s="83">
        <f t="shared" si="1"/>
        <v>2.17</v>
      </c>
      <c r="M26" s="3">
        <v>10</v>
      </c>
      <c r="N26" s="8">
        <v>7</v>
      </c>
      <c r="O26" s="3">
        <v>10</v>
      </c>
      <c r="P26" s="3">
        <v>10</v>
      </c>
      <c r="Q26" s="3">
        <v>1</v>
      </c>
      <c r="R26" s="87">
        <f t="shared" si="2"/>
        <v>7.6</v>
      </c>
      <c r="S26" s="60">
        <f t="shared" si="3"/>
        <v>2.6599999999999997</v>
      </c>
      <c r="T26" s="4"/>
      <c r="U26" s="4"/>
      <c r="V26" s="4"/>
      <c r="W26" s="4"/>
      <c r="X26" s="34"/>
      <c r="Y26" s="35">
        <f>AA26-S26-L26</f>
        <v>2.0700000000000003</v>
      </c>
      <c r="Z26" s="6">
        <f>S26+L26</f>
        <v>4.83</v>
      </c>
      <c r="AA26" s="63">
        <f>Z26*10/7</f>
        <v>6.8999999999999995</v>
      </c>
      <c r="AB26" s="19">
        <f t="shared" si="4"/>
        <v>8.8522321428571438</v>
      </c>
    </row>
    <row r="27" spans="1:28" ht="15" customHeight="1" x14ac:dyDescent="0.2">
      <c r="A27" s="7">
        <v>26</v>
      </c>
      <c r="B27" s="71" t="s">
        <v>71</v>
      </c>
      <c r="C27" s="25"/>
      <c r="D27" s="74">
        <v>8</v>
      </c>
      <c r="E27" s="8"/>
      <c r="F27" s="8"/>
      <c r="G27" s="8">
        <v>10</v>
      </c>
      <c r="H27" s="8">
        <v>6</v>
      </c>
      <c r="I27" s="8">
        <v>10</v>
      </c>
      <c r="J27" s="8">
        <v>9</v>
      </c>
      <c r="K27" s="59">
        <f t="shared" si="0"/>
        <v>8.6</v>
      </c>
      <c r="L27" s="83">
        <f t="shared" si="1"/>
        <v>3.01</v>
      </c>
      <c r="M27" s="8">
        <v>10</v>
      </c>
      <c r="N27" s="8">
        <v>3</v>
      </c>
      <c r="O27" s="3">
        <v>10</v>
      </c>
      <c r="P27" s="3">
        <v>10</v>
      </c>
      <c r="Q27" s="3">
        <v>10</v>
      </c>
      <c r="R27" s="87">
        <f t="shared" si="2"/>
        <v>8.6</v>
      </c>
      <c r="S27" s="60">
        <f t="shared" si="3"/>
        <v>3.01</v>
      </c>
      <c r="T27" s="4">
        <v>10</v>
      </c>
      <c r="U27" s="4">
        <v>7</v>
      </c>
      <c r="V27" s="4">
        <v>7</v>
      </c>
      <c r="W27" s="4">
        <v>9</v>
      </c>
      <c r="X27" s="30">
        <f>AVERAGE(T27:W27)</f>
        <v>8.25</v>
      </c>
      <c r="Y27" s="30">
        <f>X27*3/10</f>
        <v>2.4750000000000001</v>
      </c>
      <c r="Z27" s="16"/>
      <c r="AA27" s="64">
        <f>Y27+S27+L27</f>
        <v>8.4949999999999992</v>
      </c>
      <c r="AB27" s="19">
        <f t="shared" si="4"/>
        <v>8.8522321428571438</v>
      </c>
    </row>
    <row r="28" spans="1:28" ht="17.25" customHeight="1" x14ac:dyDescent="0.2">
      <c r="A28" s="7">
        <v>27</v>
      </c>
      <c r="B28" s="71" t="s">
        <v>72</v>
      </c>
      <c r="C28" s="25"/>
      <c r="D28" s="74">
        <v>10</v>
      </c>
      <c r="E28" s="8">
        <v>10</v>
      </c>
      <c r="F28" s="8"/>
      <c r="G28" s="8">
        <v>10</v>
      </c>
      <c r="H28" s="3">
        <v>10</v>
      </c>
      <c r="I28" s="8">
        <v>10</v>
      </c>
      <c r="J28" s="8">
        <v>10</v>
      </c>
      <c r="K28" s="59">
        <f t="shared" si="0"/>
        <v>10</v>
      </c>
      <c r="L28" s="83">
        <f t="shared" si="1"/>
        <v>3.5</v>
      </c>
      <c r="M28" s="3">
        <v>10</v>
      </c>
      <c r="N28" s="8">
        <v>10</v>
      </c>
      <c r="O28" s="3">
        <v>10</v>
      </c>
      <c r="P28" s="3">
        <v>10</v>
      </c>
      <c r="Q28" s="3">
        <v>10</v>
      </c>
      <c r="R28" s="87">
        <f t="shared" si="2"/>
        <v>10</v>
      </c>
      <c r="S28" s="60">
        <f t="shared" si="3"/>
        <v>3.5</v>
      </c>
      <c r="T28" s="4"/>
      <c r="U28" s="4"/>
      <c r="V28" s="4"/>
      <c r="W28" s="4"/>
      <c r="X28" s="34"/>
      <c r="Y28" s="35">
        <f t="shared" ref="Y28:Y29" si="17">AA28-S28-L28</f>
        <v>3</v>
      </c>
      <c r="Z28" s="6">
        <f t="shared" ref="Z28:Z29" si="18">S28+L28</f>
        <v>7</v>
      </c>
      <c r="AA28" s="63">
        <f t="shared" ref="AA28:AA29" si="19">Z28*10/7</f>
        <v>10</v>
      </c>
      <c r="AB28" s="19">
        <f t="shared" si="4"/>
        <v>8.8522321428571438</v>
      </c>
    </row>
    <row r="29" spans="1:28" ht="17.25" customHeight="1" x14ac:dyDescent="0.2">
      <c r="A29" s="7">
        <v>28</v>
      </c>
      <c r="B29" s="71" t="s">
        <v>73</v>
      </c>
      <c r="C29" s="25"/>
      <c r="D29" s="74">
        <v>10</v>
      </c>
      <c r="E29" s="8"/>
      <c r="F29" s="8"/>
      <c r="G29" s="8">
        <v>10</v>
      </c>
      <c r="H29" s="3">
        <v>10</v>
      </c>
      <c r="I29" s="8">
        <v>10</v>
      </c>
      <c r="J29" s="8">
        <v>10</v>
      </c>
      <c r="K29" s="59">
        <f t="shared" si="0"/>
        <v>10</v>
      </c>
      <c r="L29" s="83">
        <f t="shared" si="1"/>
        <v>3.5</v>
      </c>
      <c r="M29" s="3">
        <v>10</v>
      </c>
      <c r="N29" s="8">
        <v>10</v>
      </c>
      <c r="O29" s="3">
        <v>10</v>
      </c>
      <c r="P29" s="3">
        <v>10</v>
      </c>
      <c r="Q29" s="3">
        <v>10</v>
      </c>
      <c r="R29" s="87">
        <f t="shared" si="2"/>
        <v>10</v>
      </c>
      <c r="S29" s="60">
        <f t="shared" si="3"/>
        <v>3.5</v>
      </c>
      <c r="T29" s="14"/>
      <c r="U29" s="14"/>
      <c r="V29" s="14"/>
      <c r="W29" s="14"/>
      <c r="X29" s="36"/>
      <c r="Y29" s="35">
        <f t="shared" si="17"/>
        <v>3</v>
      </c>
      <c r="Z29" s="6">
        <f t="shared" si="18"/>
        <v>7</v>
      </c>
      <c r="AA29" s="63">
        <f t="shared" si="19"/>
        <v>10</v>
      </c>
      <c r="AB29" s="19">
        <f t="shared" si="4"/>
        <v>8.8522321428571438</v>
      </c>
    </row>
    <row r="30" spans="1:28" ht="15" customHeight="1" x14ac:dyDescent="0.2">
      <c r="A30" s="7">
        <v>29</v>
      </c>
      <c r="B30" s="71" t="s">
        <v>74</v>
      </c>
      <c r="C30" s="25"/>
      <c r="D30" s="76"/>
      <c r="E30" s="65">
        <v>10</v>
      </c>
      <c r="F30" s="65"/>
      <c r="G30" s="65">
        <v>10</v>
      </c>
      <c r="H30" s="66">
        <v>5</v>
      </c>
      <c r="I30" s="65">
        <v>10</v>
      </c>
      <c r="J30" s="65">
        <v>10</v>
      </c>
      <c r="K30" s="59">
        <f t="shared" si="0"/>
        <v>9</v>
      </c>
      <c r="L30" s="83">
        <f t="shared" si="1"/>
        <v>3.15</v>
      </c>
      <c r="M30" s="66">
        <v>10</v>
      </c>
      <c r="N30" s="65">
        <v>10</v>
      </c>
      <c r="O30" s="66">
        <v>10</v>
      </c>
      <c r="P30" s="66">
        <v>10</v>
      </c>
      <c r="Q30" s="66">
        <v>7</v>
      </c>
      <c r="R30" s="87">
        <f t="shared" si="2"/>
        <v>9.4</v>
      </c>
      <c r="S30" s="60">
        <f t="shared" si="3"/>
        <v>3.29</v>
      </c>
      <c r="T30" s="68">
        <v>9</v>
      </c>
      <c r="U30" s="68">
        <v>9</v>
      </c>
      <c r="V30" s="68">
        <v>9</v>
      </c>
      <c r="W30" s="68">
        <v>9</v>
      </c>
      <c r="X30" s="67">
        <f>AVERAGE(T30:W30)</f>
        <v>9</v>
      </c>
      <c r="Y30" s="67">
        <f>X30*3/10</f>
        <v>2.7</v>
      </c>
      <c r="Z30" s="69"/>
      <c r="AA30" s="70">
        <f>Y30+S30+L30</f>
        <v>9.14</v>
      </c>
      <c r="AB30" s="19">
        <f t="shared" si="4"/>
        <v>8.8522321428571438</v>
      </c>
    </row>
    <row r="31" spans="1:28" ht="17.25" customHeight="1" x14ac:dyDescent="0.2">
      <c r="A31" s="7"/>
      <c r="B31" s="22"/>
      <c r="C31" s="78"/>
      <c r="D31" s="77"/>
      <c r="E31" s="49"/>
      <c r="F31" s="49"/>
      <c r="G31" s="49"/>
      <c r="H31" s="50"/>
      <c r="I31" s="49"/>
      <c r="J31" s="49" t="s">
        <v>78</v>
      </c>
      <c r="K31" s="51" t="s">
        <v>78</v>
      </c>
      <c r="L31" s="84" t="s">
        <v>78</v>
      </c>
      <c r="M31" s="50"/>
      <c r="N31" s="49"/>
      <c r="O31" s="50"/>
      <c r="P31" s="50"/>
      <c r="Q31" s="50"/>
      <c r="R31" s="88"/>
      <c r="S31" s="52"/>
      <c r="T31" s="53"/>
      <c r="U31" s="53"/>
      <c r="V31" s="53"/>
      <c r="W31" s="53"/>
      <c r="X31" s="54"/>
      <c r="Y31" s="54"/>
      <c r="Z31" s="55"/>
      <c r="AA31" s="56">
        <f>AVERAGE(AA3:AA30)</f>
        <v>8.8522321428571438</v>
      </c>
      <c r="AB31" s="19" t="s">
        <v>78</v>
      </c>
    </row>
    <row r="32" spans="1:28" x14ac:dyDescent="0.2">
      <c r="D32" s="13"/>
      <c r="E32" s="13"/>
      <c r="F32" s="13"/>
      <c r="G32" s="13"/>
      <c r="H32" s="13"/>
      <c r="I32" s="13"/>
      <c r="J32" s="13"/>
      <c r="K32" s="31"/>
      <c r="L32" s="85"/>
      <c r="M32" s="13"/>
      <c r="N32" s="13"/>
      <c r="O32" s="13"/>
      <c r="P32" s="13"/>
      <c r="Q32" s="13"/>
      <c r="R32" s="13"/>
      <c r="S32" s="41"/>
      <c r="X32" s="31"/>
      <c r="Y32" s="31"/>
      <c r="Z32" s="13"/>
      <c r="AA32" s="38"/>
    </row>
    <row r="33" spans="2:6" x14ac:dyDescent="0.2">
      <c r="B33" s="1" t="s">
        <v>10</v>
      </c>
      <c r="C33" s="1"/>
      <c r="D33" s="20"/>
      <c r="E33" s="20"/>
      <c r="F33" s="20"/>
    </row>
    <row r="34" spans="2:6" x14ac:dyDescent="0.2">
      <c r="B34" s="23" t="s">
        <v>1</v>
      </c>
      <c r="D34" s="20">
        <v>10</v>
      </c>
      <c r="E34" s="20"/>
      <c r="F34" s="20"/>
    </row>
    <row r="35" spans="2:6" x14ac:dyDescent="0.2">
      <c r="B35" s="23" t="s">
        <v>2</v>
      </c>
      <c r="D35" s="20">
        <v>9</v>
      </c>
      <c r="E35" s="20"/>
      <c r="F35" s="20"/>
    </row>
    <row r="36" spans="2:6" x14ac:dyDescent="0.2">
      <c r="B36" s="23" t="s">
        <v>3</v>
      </c>
      <c r="D36" s="20">
        <v>8</v>
      </c>
      <c r="E36" s="20"/>
      <c r="F36" s="20"/>
    </row>
    <row r="37" spans="2:6" x14ac:dyDescent="0.2">
      <c r="B37" s="23" t="s">
        <v>4</v>
      </c>
      <c r="D37" s="20">
        <v>7</v>
      </c>
      <c r="E37" s="20"/>
      <c r="F37" s="20"/>
    </row>
    <row r="38" spans="2:6" x14ac:dyDescent="0.2">
      <c r="B38" s="23" t="s">
        <v>11</v>
      </c>
      <c r="D38" s="20">
        <v>6</v>
      </c>
      <c r="E38" s="20"/>
      <c r="F38" s="20"/>
    </row>
    <row r="39" spans="2:6" x14ac:dyDescent="0.2">
      <c r="B39" s="23" t="s">
        <v>5</v>
      </c>
      <c r="D39" s="20">
        <v>5</v>
      </c>
      <c r="E39" s="20"/>
      <c r="F39" s="20"/>
    </row>
    <row r="40" spans="2:6" x14ac:dyDescent="0.2">
      <c r="B40" s="23" t="s">
        <v>6</v>
      </c>
      <c r="D40" s="20">
        <v>4</v>
      </c>
      <c r="E40" s="20"/>
      <c r="F40" s="20"/>
    </row>
    <row r="41" spans="2:6" x14ac:dyDescent="0.2">
      <c r="B41" s="23" t="s">
        <v>7</v>
      </c>
      <c r="D41" s="20">
        <v>3</v>
      </c>
      <c r="E41" s="20"/>
      <c r="F41" s="20"/>
    </row>
    <row r="42" spans="2:6" x14ac:dyDescent="0.2">
      <c r="B42" s="23" t="s">
        <v>8</v>
      </c>
      <c r="D42" s="20">
        <v>2</v>
      </c>
      <c r="E42" s="20"/>
      <c r="F42" s="20"/>
    </row>
    <row r="43" spans="2:6" x14ac:dyDescent="0.2">
      <c r="B43" s="23" t="s">
        <v>9</v>
      </c>
      <c r="D43" s="20">
        <v>1</v>
      </c>
      <c r="E43" s="20"/>
      <c r="F43" s="20"/>
    </row>
  </sheetData>
  <sortState xmlns:xlrd2="http://schemas.microsoft.com/office/spreadsheetml/2017/richdata2" ref="B4:B30">
    <sortCondition ref="B4"/>
  </sortState>
  <mergeCells count="4">
    <mergeCell ref="D1:L1"/>
    <mergeCell ref="R1:S1"/>
    <mergeCell ref="X1:Y1"/>
    <mergeCell ref="C2:D2"/>
  </mergeCells>
  <pageMargins left="0.35433070866141736" right="0.27559055118110237" top="0.4" bottom="0.43307086614173229" header="0.31496062992125984" footer="0.31496062992125984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5"/>
  <sheetViews>
    <sheetView zoomScale="85" zoomScaleNormal="85" workbookViewId="0">
      <pane xSplit="2" ySplit="2" topLeftCell="G28" activePane="bottomRight" state="frozen"/>
      <selection activeCell="B3" sqref="B3:B31"/>
      <selection pane="topRight" activeCell="B3" sqref="B3:B31"/>
      <selection pane="bottomLeft" activeCell="B3" sqref="B3:B31"/>
      <selection pane="bottomRight" activeCell="W46" sqref="W46"/>
    </sheetView>
  </sheetViews>
  <sheetFormatPr baseColWidth="10" defaultColWidth="11.42578125" defaultRowHeight="12.75" x14ac:dyDescent="0.2"/>
  <cols>
    <col min="1" max="1" width="5.28515625" style="2" customWidth="1"/>
    <col min="2" max="2" width="46.7109375" style="2" customWidth="1"/>
    <col min="3" max="5" width="9.7109375" style="2" customWidth="1"/>
    <col min="6" max="6" width="8.5703125" style="2" customWidth="1"/>
    <col min="7" max="7" width="8.140625" style="2" customWidth="1"/>
    <col min="8" max="9" width="10.28515625" style="2" customWidth="1"/>
    <col min="10" max="10" width="4.42578125" style="32" customWidth="1"/>
    <col min="11" max="11" width="4" style="32" customWidth="1"/>
    <col min="12" max="12" width="10.42578125" style="2" customWidth="1"/>
    <col min="13" max="14" width="8.85546875" style="2" customWidth="1"/>
    <col min="15" max="15" width="8.85546875" style="2" hidden="1" customWidth="1"/>
    <col min="16" max="16" width="8.85546875" style="2" customWidth="1"/>
    <col min="17" max="17" width="4.42578125" style="1" customWidth="1"/>
    <col min="18" max="18" width="4" style="1" customWidth="1"/>
    <col min="19" max="19" width="9.85546875" style="1" customWidth="1"/>
    <col min="20" max="20" width="9" style="1" bestFit="1" customWidth="1"/>
    <col min="21" max="21" width="8" style="1" bestFit="1" customWidth="1"/>
    <col min="22" max="22" width="9" style="1" customWidth="1"/>
    <col min="23" max="23" width="4.42578125" style="2" bestFit="1" customWidth="1"/>
    <col min="24" max="25" width="5" style="2" customWidth="1"/>
    <col min="26" max="27" width="6.140625" style="110" customWidth="1"/>
    <col min="28" max="28" width="5.7109375" style="105" bestFit="1" customWidth="1"/>
    <col min="29" max="29" width="6.42578125" style="102" customWidth="1"/>
    <col min="30" max="30" width="11.42578125" style="2" customWidth="1"/>
    <col min="31" max="16384" width="11.42578125" style="2"/>
  </cols>
  <sheetData>
    <row r="1" spans="1:29" s="1" customFormat="1" ht="20.25" customHeight="1" x14ac:dyDescent="0.2">
      <c r="B1" s="1" t="s">
        <v>15</v>
      </c>
      <c r="C1" s="95" t="s">
        <v>30</v>
      </c>
      <c r="D1" s="95"/>
      <c r="E1" s="95"/>
      <c r="F1" s="95"/>
      <c r="G1" s="95"/>
      <c r="H1" s="95"/>
      <c r="I1" s="95"/>
      <c r="J1" s="95"/>
      <c r="K1" s="95"/>
      <c r="L1" s="96" t="s">
        <v>31</v>
      </c>
      <c r="M1" s="96"/>
      <c r="N1" s="96"/>
      <c r="O1" s="96"/>
      <c r="P1" s="96"/>
      <c r="Q1" s="96"/>
      <c r="R1" s="96"/>
      <c r="S1" s="97" t="s">
        <v>20</v>
      </c>
      <c r="T1" s="97"/>
      <c r="U1" s="97"/>
      <c r="V1" s="97"/>
      <c r="W1" s="97"/>
      <c r="X1" s="97"/>
      <c r="Y1" s="2"/>
      <c r="Z1" s="106"/>
      <c r="AA1" s="106"/>
      <c r="AB1" s="42"/>
      <c r="AC1" s="98"/>
    </row>
    <row r="2" spans="1:29" s="12" customFormat="1" ht="79.5" customHeight="1" x14ac:dyDescent="0.2">
      <c r="A2" s="11"/>
      <c r="B2" s="21" t="s">
        <v>0</v>
      </c>
      <c r="C2" s="10" t="s">
        <v>36</v>
      </c>
      <c r="D2" s="10"/>
      <c r="E2" s="10" t="s">
        <v>35</v>
      </c>
      <c r="F2" s="10" t="s">
        <v>43</v>
      </c>
      <c r="G2" s="10" t="s">
        <v>46</v>
      </c>
      <c r="H2" s="10" t="s">
        <v>47</v>
      </c>
      <c r="I2" s="10" t="s">
        <v>48</v>
      </c>
      <c r="J2" s="90" t="s">
        <v>12</v>
      </c>
      <c r="K2" s="90" t="s">
        <v>13</v>
      </c>
      <c r="L2" s="10" t="s">
        <v>44</v>
      </c>
      <c r="M2" s="10" t="s">
        <v>28</v>
      </c>
      <c r="N2" s="10" t="s">
        <v>45</v>
      </c>
      <c r="O2" s="10" t="s">
        <v>29</v>
      </c>
      <c r="P2" s="10" t="s">
        <v>49</v>
      </c>
      <c r="Q2" s="5" t="s">
        <v>12</v>
      </c>
      <c r="R2" s="5" t="s">
        <v>14</v>
      </c>
      <c r="S2" s="10" t="s">
        <v>16</v>
      </c>
      <c r="T2" s="10" t="s">
        <v>17</v>
      </c>
      <c r="U2" s="10" t="s">
        <v>18</v>
      </c>
      <c r="V2" s="10" t="s">
        <v>19</v>
      </c>
      <c r="W2" s="5" t="s">
        <v>12</v>
      </c>
      <c r="X2" s="5" t="s">
        <v>14</v>
      </c>
      <c r="Y2" s="5" t="s">
        <v>21</v>
      </c>
      <c r="Z2" s="107" t="s">
        <v>32</v>
      </c>
      <c r="AA2" s="107" t="s">
        <v>81</v>
      </c>
      <c r="AB2" s="103" t="s">
        <v>33</v>
      </c>
      <c r="AC2" s="99" t="s">
        <v>34</v>
      </c>
    </row>
    <row r="3" spans="1:29" s="17" customFormat="1" ht="15" x14ac:dyDescent="0.25">
      <c r="A3" s="7">
        <v>1</v>
      </c>
      <c r="B3" s="27" t="str">
        <f>+'PARCIAL 1'!B3</f>
        <v>ARELLANO NARANJO IVAN ANDRES</v>
      </c>
      <c r="C3" s="14">
        <v>6</v>
      </c>
      <c r="D3" s="14"/>
      <c r="E3" s="14"/>
      <c r="F3" s="3">
        <v>4</v>
      </c>
      <c r="G3" s="3">
        <v>10</v>
      </c>
      <c r="H3" s="3">
        <v>10</v>
      </c>
      <c r="I3" s="3"/>
      <c r="J3" s="30">
        <f>AVERAGE(C3:I3)</f>
        <v>7.5</v>
      </c>
      <c r="K3" s="30">
        <f>J3*3.5/10</f>
        <v>2.625</v>
      </c>
      <c r="L3" s="8">
        <v>10</v>
      </c>
      <c r="M3" s="8">
        <v>10</v>
      </c>
      <c r="N3" s="8">
        <v>10</v>
      </c>
      <c r="O3" s="8"/>
      <c r="P3" s="8"/>
      <c r="Q3" s="30">
        <f>AVERAGE(L3:P3)</f>
        <v>10</v>
      </c>
      <c r="R3" s="30">
        <f>Q3*3.5/10</f>
        <v>3.5</v>
      </c>
      <c r="S3" s="14"/>
      <c r="T3" s="14"/>
      <c r="U3" s="14"/>
      <c r="V3" s="14"/>
      <c r="W3" s="30"/>
      <c r="X3" s="36">
        <f>Z3-Y3</f>
        <v>2.625</v>
      </c>
      <c r="Y3" s="16">
        <f>R3+K3</f>
        <v>6.125</v>
      </c>
      <c r="Z3" s="108">
        <f>Y3*10/7</f>
        <v>8.75</v>
      </c>
      <c r="AA3" s="111">
        <f>Z31</f>
        <v>8.5067857142857157</v>
      </c>
      <c r="AB3" s="104">
        <f>+'PARCIAL 1'!AA3</f>
        <v>8.9150000000000009</v>
      </c>
      <c r="AC3" s="100">
        <f>AB3+Z3</f>
        <v>17.664999999999999</v>
      </c>
    </row>
    <row r="4" spans="1:29" ht="15" x14ac:dyDescent="0.2">
      <c r="A4" s="7">
        <v>2</v>
      </c>
      <c r="B4" s="27" t="str">
        <f>+'PARCIAL 1'!B4</f>
        <v>ATUPAÑA CUNDURI JUAN
CARLOS</v>
      </c>
      <c r="C4" s="8">
        <v>1</v>
      </c>
      <c r="D4" s="8"/>
      <c r="E4" s="8"/>
      <c r="F4" s="3">
        <v>4</v>
      </c>
      <c r="G4" s="3">
        <v>4</v>
      </c>
      <c r="H4" s="3">
        <v>4</v>
      </c>
      <c r="I4" s="3"/>
      <c r="J4" s="30">
        <f>AVERAGE(C4:I4)</f>
        <v>3.25</v>
      </c>
      <c r="K4" s="30">
        <f t="shared" ref="K4:K30" si="0">J4*3.5/10</f>
        <v>1.1375</v>
      </c>
      <c r="L4" s="8">
        <v>10</v>
      </c>
      <c r="M4" s="8">
        <v>5</v>
      </c>
      <c r="N4" s="8">
        <v>10</v>
      </c>
      <c r="O4" s="8"/>
      <c r="P4" s="8"/>
      <c r="Q4" s="30">
        <f t="shared" ref="Q4:Q30" si="1">AVERAGE(L4:P4)</f>
        <v>8.3333333333333339</v>
      </c>
      <c r="R4" s="30">
        <f t="shared" ref="R4:R30" si="2">Q4*3.5/10</f>
        <v>2.916666666666667</v>
      </c>
      <c r="S4" s="4">
        <v>10</v>
      </c>
      <c r="T4" s="4">
        <v>7</v>
      </c>
      <c r="U4" s="4">
        <v>6</v>
      </c>
      <c r="V4" s="4">
        <v>10</v>
      </c>
      <c r="W4" s="30">
        <f>AVERAGE(S4:V4)</f>
        <v>8.25</v>
      </c>
      <c r="X4" s="30">
        <f>W4*3/10</f>
        <v>2.4750000000000001</v>
      </c>
      <c r="Y4" s="16"/>
      <c r="Z4" s="108">
        <f>X4+R4+K4</f>
        <v>6.5291666666666677</v>
      </c>
      <c r="AA4" s="111">
        <f>+AA3</f>
        <v>8.5067857142857157</v>
      </c>
      <c r="AB4" s="104">
        <f>+'PARCIAL 1'!AA4</f>
        <v>8.2000000000000011</v>
      </c>
      <c r="AC4" s="100">
        <f t="shared" ref="AC4:AC30" si="3">AB4+Z4</f>
        <v>14.729166666666668</v>
      </c>
    </row>
    <row r="5" spans="1:29" s="17" customFormat="1" ht="15" x14ac:dyDescent="0.25">
      <c r="A5" s="7">
        <v>3</v>
      </c>
      <c r="B5" s="27" t="str">
        <f>+'PARCIAL 1'!B5</f>
        <v xml:space="preserve">AULLA LLANGARI DAVID EDUARDO
</v>
      </c>
      <c r="C5" s="14">
        <v>1</v>
      </c>
      <c r="D5" s="14"/>
      <c r="E5" s="14"/>
      <c r="F5" s="3">
        <v>10</v>
      </c>
      <c r="G5" s="3">
        <v>8</v>
      </c>
      <c r="H5" s="3">
        <v>8</v>
      </c>
      <c r="I5" s="3">
        <v>10</v>
      </c>
      <c r="J5" s="30">
        <f>AVERAGE(C5:I5)</f>
        <v>7.4</v>
      </c>
      <c r="K5" s="30">
        <f t="shared" si="0"/>
        <v>2.5900000000000003</v>
      </c>
      <c r="L5" s="8">
        <v>10</v>
      </c>
      <c r="M5" s="8">
        <v>10</v>
      </c>
      <c r="N5" s="8">
        <v>10</v>
      </c>
      <c r="O5" s="8"/>
      <c r="P5" s="8">
        <v>3</v>
      </c>
      <c r="Q5" s="30">
        <f t="shared" si="1"/>
        <v>8.25</v>
      </c>
      <c r="R5" s="30">
        <f t="shared" si="2"/>
        <v>2.8875000000000002</v>
      </c>
      <c r="S5" s="14">
        <v>6</v>
      </c>
      <c r="T5" s="14">
        <v>3</v>
      </c>
      <c r="U5" s="14">
        <v>3</v>
      </c>
      <c r="V5" s="14">
        <v>2</v>
      </c>
      <c r="W5" s="36">
        <f>AVERAGE(S5:V5)</f>
        <v>3.5</v>
      </c>
      <c r="X5" s="36">
        <f>W5*3/10</f>
        <v>1.05</v>
      </c>
      <c r="Y5" s="16"/>
      <c r="Z5" s="108">
        <f>X5+R5+K5</f>
        <v>6.5274999999999999</v>
      </c>
      <c r="AA5" s="111">
        <f t="shared" ref="AA5:AA30" si="4">+AA4</f>
        <v>8.5067857142857157</v>
      </c>
      <c r="AB5" s="104">
        <f>+'PARCIAL 1'!AA5</f>
        <v>8.25</v>
      </c>
      <c r="AC5" s="100">
        <f t="shared" si="3"/>
        <v>14.7775</v>
      </c>
    </row>
    <row r="6" spans="1:29" ht="15" x14ac:dyDescent="0.2">
      <c r="A6" s="7">
        <v>4</v>
      </c>
      <c r="B6" s="27" t="str">
        <f>+'PARCIAL 1'!B6</f>
        <v>BAÑOS GUERRERO LISSETH ABIGAIL</v>
      </c>
      <c r="C6" s="8">
        <v>10</v>
      </c>
      <c r="D6" s="8"/>
      <c r="E6" s="8">
        <v>10</v>
      </c>
      <c r="F6" s="3">
        <v>5</v>
      </c>
      <c r="G6" s="3">
        <v>5</v>
      </c>
      <c r="H6" s="3">
        <v>4</v>
      </c>
      <c r="I6" s="3"/>
      <c r="J6" s="30">
        <f>AVERAGE(C6:I6)</f>
        <v>6.8</v>
      </c>
      <c r="K6" s="30">
        <f t="shared" si="0"/>
        <v>2.38</v>
      </c>
      <c r="L6" s="8">
        <v>10</v>
      </c>
      <c r="M6" s="8">
        <v>10</v>
      </c>
      <c r="N6" s="8">
        <v>10</v>
      </c>
      <c r="O6" s="8"/>
      <c r="P6" s="8"/>
      <c r="Q6" s="30">
        <f t="shared" si="1"/>
        <v>10</v>
      </c>
      <c r="R6" s="30">
        <f t="shared" si="2"/>
        <v>3.5</v>
      </c>
      <c r="S6" s="9"/>
      <c r="T6" s="9"/>
      <c r="U6" s="9"/>
      <c r="V6" s="9"/>
      <c r="W6" s="30"/>
      <c r="X6" s="36">
        <f t="shared" ref="X6:X7" si="5">Z6-Y6</f>
        <v>2.5200000000000005</v>
      </c>
      <c r="Y6" s="16">
        <f t="shared" ref="Y6:Y7" si="6">R6+K6</f>
        <v>5.88</v>
      </c>
      <c r="Z6" s="108">
        <f t="shared" ref="Z6:Z7" si="7">Y6*10/7</f>
        <v>8.4</v>
      </c>
      <c r="AA6" s="111">
        <f t="shared" si="4"/>
        <v>8.5067857142857157</v>
      </c>
      <c r="AB6" s="104">
        <f>+'PARCIAL 1'!AA6</f>
        <v>9.4749999999999996</v>
      </c>
      <c r="AC6" s="100">
        <f t="shared" si="3"/>
        <v>17.875</v>
      </c>
    </row>
    <row r="7" spans="1:29" s="17" customFormat="1" ht="15" x14ac:dyDescent="0.25">
      <c r="A7" s="7">
        <v>5</v>
      </c>
      <c r="B7" s="27" t="str">
        <f>+'PARCIAL 1'!B7</f>
        <v xml:space="preserve">CEPEDA MORALES ANGIE DANIELA
</v>
      </c>
      <c r="C7" s="14">
        <v>10</v>
      </c>
      <c r="D7" s="14"/>
      <c r="E7" s="14"/>
      <c r="F7" s="3">
        <v>10</v>
      </c>
      <c r="G7" s="3">
        <v>10</v>
      </c>
      <c r="H7" s="3">
        <v>10</v>
      </c>
      <c r="I7" s="3"/>
      <c r="J7" s="30">
        <f>AVERAGE(C7:I7)</f>
        <v>10</v>
      </c>
      <c r="K7" s="30">
        <f t="shared" si="0"/>
        <v>3.5</v>
      </c>
      <c r="L7" s="8">
        <v>9</v>
      </c>
      <c r="M7" s="8">
        <v>10</v>
      </c>
      <c r="N7" s="8">
        <v>10</v>
      </c>
      <c r="O7" s="8"/>
      <c r="P7" s="8"/>
      <c r="Q7" s="30">
        <f t="shared" si="1"/>
        <v>9.6666666666666661</v>
      </c>
      <c r="R7" s="30">
        <f t="shared" si="2"/>
        <v>3.3833333333333329</v>
      </c>
      <c r="S7" s="14"/>
      <c r="T7" s="14"/>
      <c r="U7" s="14"/>
      <c r="V7" s="14"/>
      <c r="W7" s="36"/>
      <c r="X7" s="36">
        <f t="shared" si="5"/>
        <v>2.9499999999999993</v>
      </c>
      <c r="Y7" s="16">
        <f t="shared" si="6"/>
        <v>6.8833333333333329</v>
      </c>
      <c r="Z7" s="108">
        <f t="shared" si="7"/>
        <v>9.8333333333333321</v>
      </c>
      <c r="AA7" s="111">
        <f t="shared" si="4"/>
        <v>8.5067857142857157</v>
      </c>
      <c r="AB7" s="104">
        <f>+'PARCIAL 1'!AA7</f>
        <v>10</v>
      </c>
      <c r="AC7" s="100">
        <f t="shared" si="3"/>
        <v>19.833333333333332</v>
      </c>
    </row>
    <row r="8" spans="1:29" ht="15" x14ac:dyDescent="0.2">
      <c r="A8" s="7">
        <v>6</v>
      </c>
      <c r="B8" s="27" t="str">
        <f>+'PARCIAL 1'!B8</f>
        <v>CHAMORRO VAZQUEZ VICTOR ALEXANDER</v>
      </c>
      <c r="C8" s="14">
        <v>1</v>
      </c>
      <c r="D8" s="14"/>
      <c r="E8" s="14"/>
      <c r="F8" s="3">
        <v>4</v>
      </c>
      <c r="G8" s="3">
        <v>10</v>
      </c>
      <c r="H8" s="3">
        <v>10</v>
      </c>
      <c r="I8" s="3"/>
      <c r="J8" s="30">
        <f>AVERAGE(C8:I8)</f>
        <v>6.25</v>
      </c>
      <c r="K8" s="30">
        <f t="shared" si="0"/>
        <v>2.1875</v>
      </c>
      <c r="L8" s="8">
        <v>10</v>
      </c>
      <c r="M8" s="8">
        <v>10</v>
      </c>
      <c r="N8" s="8">
        <v>10</v>
      </c>
      <c r="O8" s="8"/>
      <c r="P8" s="8"/>
      <c r="Q8" s="30">
        <f t="shared" si="1"/>
        <v>10</v>
      </c>
      <c r="R8" s="30">
        <f t="shared" si="2"/>
        <v>3.5</v>
      </c>
      <c r="S8" s="14">
        <v>7</v>
      </c>
      <c r="T8" s="14">
        <v>7</v>
      </c>
      <c r="U8" s="14">
        <v>8</v>
      </c>
      <c r="V8" s="14">
        <v>7</v>
      </c>
      <c r="W8" s="30">
        <f>AVERAGE(S8:V8)</f>
        <v>7.25</v>
      </c>
      <c r="X8" s="30">
        <f>W8*3/10</f>
        <v>2.1749999999999998</v>
      </c>
      <c r="Y8" s="16"/>
      <c r="Z8" s="108">
        <f>X8+R8+K8</f>
        <v>7.8624999999999998</v>
      </c>
      <c r="AA8" s="111">
        <f t="shared" si="4"/>
        <v>8.5067857142857157</v>
      </c>
      <c r="AB8" s="104">
        <f>+'PARCIAL 1'!AA8</f>
        <v>9.1999999999999993</v>
      </c>
      <c r="AC8" s="100">
        <f t="shared" si="3"/>
        <v>17.0625</v>
      </c>
    </row>
    <row r="9" spans="1:29" s="17" customFormat="1" ht="15" x14ac:dyDescent="0.25">
      <c r="A9" s="7">
        <v>7</v>
      </c>
      <c r="B9" s="27" t="str">
        <f>+'PARCIAL 1'!B9</f>
        <v>CLAVIJO QUINTERO CRISTHIAN ADRIAN</v>
      </c>
      <c r="C9" s="8">
        <v>4</v>
      </c>
      <c r="D9" s="8"/>
      <c r="E9" s="8"/>
      <c r="F9" s="3">
        <v>4</v>
      </c>
      <c r="G9" s="3">
        <v>10</v>
      </c>
      <c r="H9" s="3">
        <v>10</v>
      </c>
      <c r="I9" s="3"/>
      <c r="J9" s="30">
        <f>AVERAGE(C9:I9)</f>
        <v>7</v>
      </c>
      <c r="K9" s="30">
        <f t="shared" si="0"/>
        <v>2.4500000000000002</v>
      </c>
      <c r="L9" s="8">
        <v>10</v>
      </c>
      <c r="M9" s="8">
        <v>10</v>
      </c>
      <c r="N9" s="8">
        <v>10</v>
      </c>
      <c r="O9" s="8"/>
      <c r="P9" s="8"/>
      <c r="Q9" s="30">
        <f t="shared" si="1"/>
        <v>10</v>
      </c>
      <c r="R9" s="30">
        <f t="shared" si="2"/>
        <v>3.5</v>
      </c>
      <c r="S9" s="9"/>
      <c r="T9" s="9"/>
      <c r="U9" s="9"/>
      <c r="V9" s="9"/>
      <c r="W9" s="30"/>
      <c r="X9" s="36">
        <f>Z9-Y9</f>
        <v>2.5499999999999998</v>
      </c>
      <c r="Y9" s="16">
        <f>R9+K9</f>
        <v>5.95</v>
      </c>
      <c r="Z9" s="108">
        <f>Y9*10/7</f>
        <v>8.5</v>
      </c>
      <c r="AA9" s="111">
        <f t="shared" si="4"/>
        <v>8.5067857142857157</v>
      </c>
      <c r="AB9" s="104">
        <f>+'PARCIAL 1'!AA9</f>
        <v>9.36</v>
      </c>
      <c r="AC9" s="100">
        <f t="shared" si="3"/>
        <v>17.86</v>
      </c>
    </row>
    <row r="10" spans="1:29" ht="15" x14ac:dyDescent="0.2">
      <c r="A10" s="7">
        <v>8</v>
      </c>
      <c r="B10" s="27" t="str">
        <f>+'PARCIAL 1'!B10</f>
        <v>COSTALES CALDERON RUBEN WLADIMIR</v>
      </c>
      <c r="C10" s="8">
        <v>10</v>
      </c>
      <c r="D10" s="8"/>
      <c r="E10" s="8"/>
      <c r="F10" s="3">
        <v>10</v>
      </c>
      <c r="G10" s="3">
        <v>10</v>
      </c>
      <c r="H10" s="3">
        <v>10</v>
      </c>
      <c r="I10" s="3"/>
      <c r="J10" s="30">
        <f>AVERAGE(C10:I10)</f>
        <v>10</v>
      </c>
      <c r="K10" s="30">
        <f t="shared" si="0"/>
        <v>3.5</v>
      </c>
      <c r="L10" s="8">
        <v>9</v>
      </c>
      <c r="M10" s="8">
        <v>10</v>
      </c>
      <c r="N10" s="8">
        <v>10</v>
      </c>
      <c r="O10" s="8"/>
      <c r="P10" s="8"/>
      <c r="Q10" s="30">
        <f t="shared" si="1"/>
        <v>9.6666666666666661</v>
      </c>
      <c r="R10" s="30">
        <f t="shared" si="2"/>
        <v>3.3833333333333329</v>
      </c>
      <c r="S10" s="4">
        <v>10</v>
      </c>
      <c r="T10" s="4">
        <v>10</v>
      </c>
      <c r="U10" s="4">
        <v>10</v>
      </c>
      <c r="V10" s="4">
        <v>10</v>
      </c>
      <c r="W10" s="30">
        <f t="shared" ref="W10:W12" si="8">AVERAGE(S10:V10)</f>
        <v>10</v>
      </c>
      <c r="X10" s="30">
        <f t="shared" ref="X10:X12" si="9">W10*3/10</f>
        <v>3</v>
      </c>
      <c r="Y10" s="16"/>
      <c r="Z10" s="108">
        <f t="shared" ref="Z10:Z12" si="10">X10+R10+K10</f>
        <v>9.8833333333333329</v>
      </c>
      <c r="AA10" s="111">
        <f t="shared" si="4"/>
        <v>8.5067857142857157</v>
      </c>
      <c r="AB10" s="104">
        <f>+'PARCIAL 1'!AA10</f>
        <v>10</v>
      </c>
      <c r="AC10" s="100">
        <f t="shared" si="3"/>
        <v>19.883333333333333</v>
      </c>
    </row>
    <row r="11" spans="1:29" ht="15" x14ac:dyDescent="0.2">
      <c r="A11" s="7">
        <v>9</v>
      </c>
      <c r="B11" s="27" t="str">
        <f>+'PARCIAL 1'!B11</f>
        <v>CUZCO MACAS MISHELL KATHERINE</v>
      </c>
      <c r="C11" s="8">
        <v>1</v>
      </c>
      <c r="D11" s="8"/>
      <c r="E11" s="8"/>
      <c r="F11" s="3">
        <v>10</v>
      </c>
      <c r="G11" s="3">
        <v>10</v>
      </c>
      <c r="H11" s="3">
        <v>10</v>
      </c>
      <c r="I11" s="3"/>
      <c r="J11" s="30">
        <f>AVERAGE(C11:I11)</f>
        <v>7.75</v>
      </c>
      <c r="K11" s="30">
        <f t="shared" si="0"/>
        <v>2.7124999999999999</v>
      </c>
      <c r="L11" s="8">
        <v>9</v>
      </c>
      <c r="M11" s="8">
        <v>9</v>
      </c>
      <c r="N11" s="8">
        <v>10</v>
      </c>
      <c r="O11" s="8"/>
      <c r="P11" s="8"/>
      <c r="Q11" s="30">
        <f t="shared" si="1"/>
        <v>9.3333333333333339</v>
      </c>
      <c r="R11" s="30">
        <f t="shared" si="2"/>
        <v>3.2666666666666671</v>
      </c>
      <c r="S11" s="4">
        <v>8</v>
      </c>
      <c r="T11" s="4">
        <v>8</v>
      </c>
      <c r="U11" s="4">
        <v>8</v>
      </c>
      <c r="V11" s="4">
        <v>8</v>
      </c>
      <c r="W11" s="30">
        <f t="shared" si="8"/>
        <v>8</v>
      </c>
      <c r="X11" s="30">
        <f t="shared" si="9"/>
        <v>2.4</v>
      </c>
      <c r="Y11" s="16"/>
      <c r="Z11" s="108">
        <f t="shared" si="10"/>
        <v>8.3791666666666664</v>
      </c>
      <c r="AA11" s="111">
        <f t="shared" si="4"/>
        <v>8.5067857142857157</v>
      </c>
      <c r="AB11" s="104">
        <f>+'PARCIAL 1'!AA11</f>
        <v>9.7000000000000011</v>
      </c>
      <c r="AC11" s="100">
        <f t="shared" si="3"/>
        <v>18.079166666666666</v>
      </c>
    </row>
    <row r="12" spans="1:29" ht="15" x14ac:dyDescent="0.2">
      <c r="A12" s="7">
        <v>10</v>
      </c>
      <c r="B12" s="27" t="str">
        <f>+'PARCIAL 1'!B12</f>
        <v xml:space="preserve">FONSECA GARCIA JHOAN VINICIO
</v>
      </c>
      <c r="C12" s="8"/>
      <c r="D12" s="8"/>
      <c r="E12" s="8"/>
      <c r="F12" s="3">
        <v>9</v>
      </c>
      <c r="G12" s="3">
        <v>7</v>
      </c>
      <c r="H12" s="3">
        <v>10</v>
      </c>
      <c r="I12" s="3"/>
      <c r="J12" s="30">
        <f>AVERAGE(C12:I12)</f>
        <v>8.6666666666666661</v>
      </c>
      <c r="K12" s="30">
        <f t="shared" si="0"/>
        <v>3.0333333333333332</v>
      </c>
      <c r="L12" s="8">
        <v>10</v>
      </c>
      <c r="M12" s="8">
        <v>10</v>
      </c>
      <c r="N12" s="8">
        <v>10</v>
      </c>
      <c r="O12" s="8"/>
      <c r="P12" s="8"/>
      <c r="Q12" s="30">
        <f t="shared" si="1"/>
        <v>10</v>
      </c>
      <c r="R12" s="30">
        <f t="shared" si="2"/>
        <v>3.5</v>
      </c>
      <c r="S12" s="4">
        <v>3</v>
      </c>
      <c r="T12" s="4">
        <v>2</v>
      </c>
      <c r="U12" s="4">
        <v>2</v>
      </c>
      <c r="V12" s="4">
        <v>4</v>
      </c>
      <c r="W12" s="30">
        <f t="shared" si="8"/>
        <v>2.75</v>
      </c>
      <c r="X12" s="30">
        <f t="shared" si="9"/>
        <v>0.82499999999999996</v>
      </c>
      <c r="Y12" s="16"/>
      <c r="Z12" s="108">
        <f t="shared" si="10"/>
        <v>7.3583333333333334</v>
      </c>
      <c r="AA12" s="111">
        <f t="shared" si="4"/>
        <v>8.5067857142857157</v>
      </c>
      <c r="AB12" s="104">
        <f>+'PARCIAL 1'!AA12</f>
        <v>7.8</v>
      </c>
      <c r="AC12" s="100">
        <f t="shared" si="3"/>
        <v>15.158333333333333</v>
      </c>
    </row>
    <row r="13" spans="1:29" ht="15" x14ac:dyDescent="0.2">
      <c r="A13" s="7">
        <v>11</v>
      </c>
      <c r="B13" s="27" t="str">
        <f>+'PARCIAL 1'!B13</f>
        <v>GUILCAPI VILLACRES ESTHEFANNY CRISTINA</v>
      </c>
      <c r="C13" s="8">
        <v>6</v>
      </c>
      <c r="D13" s="8"/>
      <c r="E13" s="8"/>
      <c r="F13" s="3">
        <v>10</v>
      </c>
      <c r="G13" s="3">
        <v>10</v>
      </c>
      <c r="H13" s="3">
        <v>10</v>
      </c>
      <c r="I13" s="3"/>
      <c r="J13" s="30">
        <f>AVERAGE(C13:I13)</f>
        <v>9</v>
      </c>
      <c r="K13" s="30">
        <f t="shared" si="0"/>
        <v>3.15</v>
      </c>
      <c r="L13" s="8">
        <v>10</v>
      </c>
      <c r="M13" s="8">
        <v>10</v>
      </c>
      <c r="N13" s="8">
        <v>9</v>
      </c>
      <c r="O13" s="8"/>
      <c r="P13" s="8"/>
      <c r="Q13" s="30">
        <f t="shared" si="1"/>
        <v>9.6666666666666661</v>
      </c>
      <c r="R13" s="30">
        <f t="shared" si="2"/>
        <v>3.3833333333333329</v>
      </c>
      <c r="S13" s="4"/>
      <c r="T13" s="4"/>
      <c r="U13" s="4"/>
      <c r="V13" s="4"/>
      <c r="W13" s="30"/>
      <c r="X13" s="30">
        <f t="shared" ref="X13:X19" si="11">Z13-Y13</f>
        <v>2.7999999999999989</v>
      </c>
      <c r="Y13" s="16">
        <f t="shared" ref="Y13:Y19" si="12">R13+K13</f>
        <v>6.5333333333333332</v>
      </c>
      <c r="Z13" s="108">
        <f t="shared" ref="Z13:Z19" si="13">Y13*10/7</f>
        <v>9.3333333333333321</v>
      </c>
      <c r="AA13" s="111">
        <f t="shared" si="4"/>
        <v>8.5067857142857157</v>
      </c>
      <c r="AB13" s="104">
        <f>+'PARCIAL 1'!AA13</f>
        <v>9.86</v>
      </c>
      <c r="AC13" s="100">
        <f t="shared" si="3"/>
        <v>19.193333333333332</v>
      </c>
    </row>
    <row r="14" spans="1:29" ht="15" x14ac:dyDescent="0.2">
      <c r="A14" s="7">
        <v>12</v>
      </c>
      <c r="B14" s="27" t="str">
        <f>+'PARCIAL 1'!B14</f>
        <v>HERRERA PILAMUNGA KEVIN DANIEL</v>
      </c>
      <c r="C14" s="8">
        <v>5</v>
      </c>
      <c r="D14" s="8">
        <v>10</v>
      </c>
      <c r="E14" s="8">
        <v>10</v>
      </c>
      <c r="F14" s="3">
        <v>10</v>
      </c>
      <c r="G14" s="3">
        <v>10</v>
      </c>
      <c r="H14" s="3">
        <v>10</v>
      </c>
      <c r="I14" s="3"/>
      <c r="J14" s="30">
        <f>AVERAGE(C14:I14)</f>
        <v>9.1666666666666661</v>
      </c>
      <c r="K14" s="30">
        <f t="shared" si="0"/>
        <v>3.208333333333333</v>
      </c>
      <c r="L14" s="8">
        <v>10</v>
      </c>
      <c r="M14" s="8">
        <v>10</v>
      </c>
      <c r="N14" s="8">
        <v>10</v>
      </c>
      <c r="O14" s="8"/>
      <c r="P14" s="8"/>
      <c r="Q14" s="30">
        <f t="shared" si="1"/>
        <v>10</v>
      </c>
      <c r="R14" s="30">
        <f t="shared" si="2"/>
        <v>3.5</v>
      </c>
      <c r="S14" s="4"/>
      <c r="T14" s="4"/>
      <c r="U14" s="4"/>
      <c r="V14" s="4"/>
      <c r="W14" s="30"/>
      <c r="X14" s="30">
        <f t="shared" si="11"/>
        <v>2.8749999999999991</v>
      </c>
      <c r="Y14" s="16">
        <f t="shared" si="12"/>
        <v>6.708333333333333</v>
      </c>
      <c r="Z14" s="108">
        <f t="shared" si="13"/>
        <v>9.5833333333333321</v>
      </c>
      <c r="AA14" s="111">
        <f t="shared" si="4"/>
        <v>8.5067857142857157</v>
      </c>
      <c r="AB14" s="104">
        <f>+'PARCIAL 1'!AA14</f>
        <v>7.48</v>
      </c>
      <c r="AC14" s="100">
        <f t="shared" si="3"/>
        <v>17.063333333333333</v>
      </c>
    </row>
    <row r="15" spans="1:29" ht="15" x14ac:dyDescent="0.2">
      <c r="A15" s="7">
        <v>13</v>
      </c>
      <c r="B15" s="27" t="str">
        <f>+'PARCIAL 1'!B15</f>
        <v>LEMA MELENA JHONNATAN STIVEN</v>
      </c>
      <c r="C15" s="8">
        <v>1</v>
      </c>
      <c r="D15" s="8"/>
      <c r="E15" s="8"/>
      <c r="F15" s="3">
        <v>4</v>
      </c>
      <c r="G15" s="3">
        <v>8</v>
      </c>
      <c r="H15" s="3">
        <v>10</v>
      </c>
      <c r="I15" s="3"/>
      <c r="J15" s="30">
        <f>AVERAGE(C15:I15)</f>
        <v>5.75</v>
      </c>
      <c r="K15" s="30">
        <f t="shared" si="0"/>
        <v>2.0125000000000002</v>
      </c>
      <c r="L15" s="8">
        <v>8</v>
      </c>
      <c r="M15" s="8">
        <v>10</v>
      </c>
      <c r="N15" s="8">
        <v>10</v>
      </c>
      <c r="O15" s="8"/>
      <c r="P15" s="8"/>
      <c r="Q15" s="30">
        <f t="shared" si="1"/>
        <v>9.3333333333333339</v>
      </c>
      <c r="R15" s="30">
        <f t="shared" si="2"/>
        <v>3.2666666666666671</v>
      </c>
      <c r="S15" s="4"/>
      <c r="T15" s="4"/>
      <c r="U15" s="4"/>
      <c r="V15" s="4"/>
      <c r="W15" s="30"/>
      <c r="X15" s="30">
        <f t="shared" si="11"/>
        <v>2.2625000000000002</v>
      </c>
      <c r="Y15" s="16">
        <f t="shared" si="12"/>
        <v>5.2791666666666668</v>
      </c>
      <c r="Z15" s="108">
        <f t="shared" si="13"/>
        <v>7.541666666666667</v>
      </c>
      <c r="AA15" s="111">
        <f t="shared" si="4"/>
        <v>8.5067857142857157</v>
      </c>
      <c r="AB15" s="104">
        <f>+'PARCIAL 1'!AA15</f>
        <v>8.1549999999999994</v>
      </c>
      <c r="AC15" s="100">
        <f t="shared" si="3"/>
        <v>15.696666666666665</v>
      </c>
    </row>
    <row r="16" spans="1:29" ht="15" x14ac:dyDescent="0.2">
      <c r="A16" s="7">
        <v>14</v>
      </c>
      <c r="B16" s="27" t="str">
        <f>+'PARCIAL 1'!B16</f>
        <v>MAIZA YANCHAGUANO DARWIN LIZANDRO</v>
      </c>
      <c r="C16" s="8">
        <v>1</v>
      </c>
      <c r="D16" s="8"/>
      <c r="E16" s="8"/>
      <c r="F16" s="3">
        <v>5</v>
      </c>
      <c r="G16" s="3">
        <v>10</v>
      </c>
      <c r="H16" s="3">
        <v>10</v>
      </c>
      <c r="I16" s="3"/>
      <c r="J16" s="30">
        <f>AVERAGE(C16:I16)</f>
        <v>6.5</v>
      </c>
      <c r="K16" s="30">
        <f t="shared" si="0"/>
        <v>2.2749999999999999</v>
      </c>
      <c r="L16" s="8">
        <v>10</v>
      </c>
      <c r="M16" s="8">
        <v>10</v>
      </c>
      <c r="N16" s="8">
        <v>10</v>
      </c>
      <c r="O16" s="8"/>
      <c r="P16" s="8"/>
      <c r="Q16" s="30">
        <f t="shared" si="1"/>
        <v>10</v>
      </c>
      <c r="R16" s="30">
        <f t="shared" si="2"/>
        <v>3.5</v>
      </c>
      <c r="S16" s="4"/>
      <c r="T16" s="4"/>
      <c r="U16" s="4"/>
      <c r="V16" s="4"/>
      <c r="W16" s="30"/>
      <c r="X16" s="30">
        <f t="shared" si="11"/>
        <v>2.4749999999999996</v>
      </c>
      <c r="Y16" s="16">
        <f t="shared" si="12"/>
        <v>5.7750000000000004</v>
      </c>
      <c r="Z16" s="108">
        <f t="shared" si="13"/>
        <v>8.25</v>
      </c>
      <c r="AA16" s="111">
        <f t="shared" si="4"/>
        <v>8.5067857142857157</v>
      </c>
      <c r="AB16" s="104">
        <f>+'PARCIAL 1'!AA16</f>
        <v>9.65</v>
      </c>
      <c r="AC16" s="100">
        <f t="shared" si="3"/>
        <v>17.899999999999999</v>
      </c>
    </row>
    <row r="17" spans="1:29" ht="15" x14ac:dyDescent="0.2">
      <c r="A17" s="7">
        <v>15</v>
      </c>
      <c r="B17" s="27" t="str">
        <f>+'PARCIAL 1'!B17</f>
        <v>MESACHE ALULEMA DAYANA MISHELL</v>
      </c>
      <c r="C17" s="8">
        <v>4</v>
      </c>
      <c r="D17" s="8"/>
      <c r="E17" s="8"/>
      <c r="F17" s="3">
        <v>5</v>
      </c>
      <c r="G17" s="3">
        <v>10</v>
      </c>
      <c r="H17" s="3">
        <v>10</v>
      </c>
      <c r="I17" s="3"/>
      <c r="J17" s="30">
        <f>AVERAGE(C17:I17)</f>
        <v>7.25</v>
      </c>
      <c r="K17" s="30">
        <f t="shared" si="0"/>
        <v>2.5375000000000001</v>
      </c>
      <c r="L17" s="8">
        <v>10</v>
      </c>
      <c r="M17" s="8">
        <v>10</v>
      </c>
      <c r="N17" s="8">
        <v>10</v>
      </c>
      <c r="O17" s="8"/>
      <c r="P17" s="8"/>
      <c r="Q17" s="30">
        <f t="shared" si="1"/>
        <v>10</v>
      </c>
      <c r="R17" s="30">
        <f t="shared" si="2"/>
        <v>3.5</v>
      </c>
      <c r="S17" s="4"/>
      <c r="T17" s="4"/>
      <c r="U17" s="4"/>
      <c r="V17" s="4"/>
      <c r="W17" s="30"/>
      <c r="X17" s="30">
        <f t="shared" si="11"/>
        <v>2.5875000000000004</v>
      </c>
      <c r="Y17" s="16">
        <f t="shared" si="12"/>
        <v>6.0374999999999996</v>
      </c>
      <c r="Z17" s="108">
        <f t="shared" si="13"/>
        <v>8.625</v>
      </c>
      <c r="AA17" s="111">
        <f t="shared" si="4"/>
        <v>8.5067857142857157</v>
      </c>
      <c r="AB17" s="104">
        <f>+'PARCIAL 1'!AA17</f>
        <v>8.6</v>
      </c>
      <c r="AC17" s="100">
        <f t="shared" si="3"/>
        <v>17.225000000000001</v>
      </c>
    </row>
    <row r="18" spans="1:29" ht="15" x14ac:dyDescent="0.2">
      <c r="A18" s="7">
        <v>16</v>
      </c>
      <c r="B18" s="27" t="str">
        <f>+'PARCIAL 1'!B18</f>
        <v>MUÑOZ FERNANDEZ VANESSA NATALY</v>
      </c>
      <c r="C18" s="8">
        <v>1</v>
      </c>
      <c r="D18" s="8"/>
      <c r="E18" s="8"/>
      <c r="F18" s="3">
        <v>10</v>
      </c>
      <c r="G18" s="3">
        <v>10</v>
      </c>
      <c r="H18" s="3">
        <v>10</v>
      </c>
      <c r="I18" s="3"/>
      <c r="J18" s="30">
        <f>AVERAGE(C18:I18)</f>
        <v>7.75</v>
      </c>
      <c r="K18" s="30">
        <f t="shared" si="0"/>
        <v>2.7124999999999999</v>
      </c>
      <c r="L18" s="8">
        <v>9</v>
      </c>
      <c r="M18" s="8">
        <v>9</v>
      </c>
      <c r="N18" s="8">
        <v>10</v>
      </c>
      <c r="O18" s="8"/>
      <c r="P18" s="8"/>
      <c r="Q18" s="30">
        <f t="shared" si="1"/>
        <v>9.3333333333333339</v>
      </c>
      <c r="R18" s="30">
        <f t="shared" si="2"/>
        <v>3.2666666666666671</v>
      </c>
      <c r="S18" s="4"/>
      <c r="T18" s="4"/>
      <c r="U18" s="4"/>
      <c r="V18" s="4"/>
      <c r="W18" s="30"/>
      <c r="X18" s="30">
        <f t="shared" si="11"/>
        <v>2.5625000000000009</v>
      </c>
      <c r="Y18" s="16">
        <f t="shared" si="12"/>
        <v>5.979166666666667</v>
      </c>
      <c r="Z18" s="108">
        <f t="shared" si="13"/>
        <v>8.5416666666666679</v>
      </c>
      <c r="AA18" s="111">
        <f t="shared" si="4"/>
        <v>8.5067857142857157</v>
      </c>
      <c r="AB18" s="104">
        <f>+'PARCIAL 1'!AA18</f>
        <v>9.7899999999999991</v>
      </c>
      <c r="AC18" s="100">
        <f t="shared" si="3"/>
        <v>18.331666666666667</v>
      </c>
    </row>
    <row r="19" spans="1:29" ht="15" x14ac:dyDescent="0.2">
      <c r="A19" s="7">
        <v>17</v>
      </c>
      <c r="B19" s="27" t="str">
        <f>+'PARCIAL 1'!B19</f>
        <v>NOVILLO OBREGON MARLON SEBASTIAN</v>
      </c>
      <c r="C19" s="8" t="s">
        <v>78</v>
      </c>
      <c r="D19" s="8"/>
      <c r="E19" s="8"/>
      <c r="F19" s="3">
        <v>4</v>
      </c>
      <c r="G19" s="3">
        <v>10</v>
      </c>
      <c r="H19" s="3">
        <v>10</v>
      </c>
      <c r="I19" s="3"/>
      <c r="J19" s="30">
        <f>AVERAGE(C19:I19)</f>
        <v>8</v>
      </c>
      <c r="K19" s="30">
        <f t="shared" si="0"/>
        <v>2.8</v>
      </c>
      <c r="L19" s="8">
        <v>10</v>
      </c>
      <c r="M19" s="8">
        <v>10</v>
      </c>
      <c r="N19" s="8">
        <v>10</v>
      </c>
      <c r="O19" s="8"/>
      <c r="P19" s="8"/>
      <c r="Q19" s="30">
        <f t="shared" si="1"/>
        <v>10</v>
      </c>
      <c r="R19" s="30">
        <f t="shared" si="2"/>
        <v>3.5</v>
      </c>
      <c r="S19" s="4"/>
      <c r="T19" s="4"/>
      <c r="U19" s="4"/>
      <c r="V19" s="4"/>
      <c r="W19" s="30"/>
      <c r="X19" s="30">
        <f t="shared" si="11"/>
        <v>2.7</v>
      </c>
      <c r="Y19" s="16">
        <f t="shared" si="12"/>
        <v>6.3</v>
      </c>
      <c r="Z19" s="108">
        <f t="shared" si="13"/>
        <v>9</v>
      </c>
      <c r="AA19" s="111">
        <f t="shared" si="4"/>
        <v>8.5067857142857157</v>
      </c>
      <c r="AB19" s="104">
        <f>+'PARCIAL 1'!AA19</f>
        <v>8.8249999999999993</v>
      </c>
      <c r="AC19" s="100">
        <f t="shared" si="3"/>
        <v>17.824999999999999</v>
      </c>
    </row>
    <row r="20" spans="1:29" ht="15" x14ac:dyDescent="0.2">
      <c r="A20" s="7">
        <v>18</v>
      </c>
      <c r="B20" s="27" t="str">
        <f>+'PARCIAL 1'!B20</f>
        <v>PAREDES GUANGA CAMILA NICOLE</v>
      </c>
      <c r="C20" s="8">
        <v>1</v>
      </c>
      <c r="D20" s="8"/>
      <c r="E20" s="8"/>
      <c r="F20" s="3">
        <v>5</v>
      </c>
      <c r="G20" s="3">
        <v>5</v>
      </c>
      <c r="H20" s="3">
        <v>4</v>
      </c>
      <c r="I20" s="3"/>
      <c r="J20" s="30">
        <f>AVERAGE(C20:I20)</f>
        <v>3.75</v>
      </c>
      <c r="K20" s="30">
        <f t="shared" si="0"/>
        <v>1.3125</v>
      </c>
      <c r="L20" s="8">
        <v>10</v>
      </c>
      <c r="M20" s="8">
        <v>10</v>
      </c>
      <c r="N20" s="8">
        <v>10</v>
      </c>
      <c r="O20" s="8"/>
      <c r="P20" s="8"/>
      <c r="Q20" s="30">
        <f t="shared" si="1"/>
        <v>10</v>
      </c>
      <c r="R20" s="30">
        <f t="shared" si="2"/>
        <v>3.5</v>
      </c>
      <c r="S20" s="4">
        <v>10</v>
      </c>
      <c r="T20" s="4">
        <v>10</v>
      </c>
      <c r="U20" s="4">
        <v>10</v>
      </c>
      <c r="V20" s="4">
        <v>10</v>
      </c>
      <c r="W20" s="30">
        <f>AVERAGE(S20:V20)</f>
        <v>10</v>
      </c>
      <c r="X20" s="30">
        <f>W20*3/10</f>
        <v>3</v>
      </c>
      <c r="Y20" s="16"/>
      <c r="Z20" s="108">
        <f>X20+R20+K20</f>
        <v>7.8125</v>
      </c>
      <c r="AA20" s="111">
        <f t="shared" si="4"/>
        <v>8.5067857142857157</v>
      </c>
      <c r="AB20" s="104">
        <f>+'PARCIAL 1'!AA20</f>
        <v>9.1666666666666679</v>
      </c>
      <c r="AC20" s="100">
        <f t="shared" si="3"/>
        <v>16.979166666666668</v>
      </c>
    </row>
    <row r="21" spans="1:29" ht="15" x14ac:dyDescent="0.2">
      <c r="A21" s="7">
        <v>19</v>
      </c>
      <c r="B21" s="27" t="str">
        <f>+'PARCIAL 1'!B21</f>
        <v>PAUCAR LEON STEFANY CONSUELO</v>
      </c>
      <c r="C21" s="8">
        <v>1</v>
      </c>
      <c r="D21" s="8"/>
      <c r="E21" s="8"/>
      <c r="F21" s="3">
        <v>10</v>
      </c>
      <c r="G21" s="3">
        <v>10</v>
      </c>
      <c r="H21" s="3">
        <v>10</v>
      </c>
      <c r="I21" s="3"/>
      <c r="J21" s="30">
        <f>AVERAGE(C21:I21)</f>
        <v>7.75</v>
      </c>
      <c r="K21" s="30">
        <f t="shared" si="0"/>
        <v>2.7124999999999999</v>
      </c>
      <c r="L21" s="8">
        <v>10</v>
      </c>
      <c r="M21" s="8">
        <v>10</v>
      </c>
      <c r="N21" s="8">
        <v>9</v>
      </c>
      <c r="O21" s="8"/>
      <c r="P21" s="8"/>
      <c r="Q21" s="30">
        <f t="shared" si="1"/>
        <v>9.6666666666666661</v>
      </c>
      <c r="R21" s="30">
        <f t="shared" si="2"/>
        <v>3.3833333333333329</v>
      </c>
      <c r="S21" s="4"/>
      <c r="T21" s="4"/>
      <c r="U21" s="4"/>
      <c r="V21" s="4"/>
      <c r="W21" s="30"/>
      <c r="X21" s="30">
        <f>Z21-Y21</f>
        <v>2.6124999999999989</v>
      </c>
      <c r="Y21" s="16">
        <f>R21+K21</f>
        <v>6.0958333333333332</v>
      </c>
      <c r="Z21" s="108">
        <f>Y21*10/7</f>
        <v>8.7083333333333321</v>
      </c>
      <c r="AA21" s="111">
        <f t="shared" si="4"/>
        <v>8.5067857142857157</v>
      </c>
      <c r="AB21" s="104">
        <f>+'PARCIAL 1'!AA21</f>
        <v>8.4958333333333336</v>
      </c>
      <c r="AC21" s="100">
        <f t="shared" si="3"/>
        <v>17.204166666666666</v>
      </c>
    </row>
    <row r="22" spans="1:29" ht="15" x14ac:dyDescent="0.2">
      <c r="A22" s="7">
        <v>20</v>
      </c>
      <c r="B22" s="27" t="str">
        <f>+'PARCIAL 1'!B22</f>
        <v>REMACHE TIXI BRAYAN PAUL</v>
      </c>
      <c r="C22" s="8">
        <v>1</v>
      </c>
      <c r="D22" s="8"/>
      <c r="E22" s="8"/>
      <c r="F22" s="3">
        <v>10</v>
      </c>
      <c r="G22" s="3">
        <v>8</v>
      </c>
      <c r="H22" s="3">
        <v>8</v>
      </c>
      <c r="I22" s="3"/>
      <c r="J22" s="30">
        <f>AVERAGE(C22:I22)</f>
        <v>6.75</v>
      </c>
      <c r="K22" s="30">
        <f t="shared" si="0"/>
        <v>2.3624999999999998</v>
      </c>
      <c r="L22" s="8">
        <v>10</v>
      </c>
      <c r="M22" s="8">
        <v>10</v>
      </c>
      <c r="N22" s="8">
        <v>10</v>
      </c>
      <c r="O22" s="8"/>
      <c r="P22" s="8"/>
      <c r="Q22" s="30">
        <f t="shared" si="1"/>
        <v>10</v>
      </c>
      <c r="R22" s="30">
        <f t="shared" si="2"/>
        <v>3.5</v>
      </c>
      <c r="S22" s="4">
        <v>10</v>
      </c>
      <c r="T22" s="4">
        <v>10</v>
      </c>
      <c r="U22" s="4">
        <v>10</v>
      </c>
      <c r="V22" s="4">
        <v>10</v>
      </c>
      <c r="W22" s="30">
        <f>AVERAGE(S22:V22)</f>
        <v>10</v>
      </c>
      <c r="X22" s="30">
        <f>W22*3/10</f>
        <v>3</v>
      </c>
      <c r="Y22" s="16"/>
      <c r="Z22" s="108">
        <f>X22+R22+K22</f>
        <v>8.8625000000000007</v>
      </c>
      <c r="AA22" s="111">
        <f t="shared" si="4"/>
        <v>8.5067857142857157</v>
      </c>
      <c r="AB22" s="104">
        <f>+'PARCIAL 1'!AA22</f>
        <v>8.1</v>
      </c>
      <c r="AC22" s="100">
        <f t="shared" si="3"/>
        <v>16.962499999999999</v>
      </c>
    </row>
    <row r="23" spans="1:29" ht="15" x14ac:dyDescent="0.2">
      <c r="A23" s="7">
        <v>21</v>
      </c>
      <c r="B23" s="27" t="str">
        <f>+'PARCIAL 1'!B23</f>
        <v>ROMERO SILVA ADRIANA ESTHEFANNYA</v>
      </c>
      <c r="C23" s="8">
        <v>6</v>
      </c>
      <c r="D23" s="8"/>
      <c r="E23" s="8"/>
      <c r="F23" s="3">
        <v>10</v>
      </c>
      <c r="G23" s="3">
        <v>10</v>
      </c>
      <c r="H23" s="3">
        <v>10</v>
      </c>
      <c r="I23" s="3"/>
      <c r="J23" s="30">
        <f>AVERAGE(C23:I23)</f>
        <v>9</v>
      </c>
      <c r="K23" s="30">
        <f t="shared" si="0"/>
        <v>3.15</v>
      </c>
      <c r="L23" s="8">
        <v>10</v>
      </c>
      <c r="M23" s="8">
        <v>10</v>
      </c>
      <c r="N23" s="8">
        <v>9</v>
      </c>
      <c r="O23" s="8"/>
      <c r="P23" s="8"/>
      <c r="Q23" s="30">
        <f t="shared" si="1"/>
        <v>9.6666666666666661</v>
      </c>
      <c r="R23" s="30">
        <f t="shared" si="2"/>
        <v>3.3833333333333329</v>
      </c>
      <c r="S23" s="4"/>
      <c r="T23" s="4"/>
      <c r="U23" s="4"/>
      <c r="V23" s="4"/>
      <c r="W23" s="30"/>
      <c r="X23" s="30">
        <f t="shared" ref="X23:X25" si="14">Z23-Y23</f>
        <v>2.7999999999999989</v>
      </c>
      <c r="Y23" s="16">
        <f t="shared" ref="Y23:Y25" si="15">R23+K23</f>
        <v>6.5333333333333332</v>
      </c>
      <c r="Z23" s="108">
        <f t="shared" ref="Z23:Z25" si="16">Y23*10/7</f>
        <v>9.3333333333333321</v>
      </c>
      <c r="AA23" s="111">
        <f t="shared" si="4"/>
        <v>8.5067857142857157</v>
      </c>
      <c r="AB23" s="104">
        <f>+'PARCIAL 1'!AA23</f>
        <v>9.51</v>
      </c>
      <c r="AC23" s="100">
        <f t="shared" si="3"/>
        <v>18.843333333333334</v>
      </c>
    </row>
    <row r="24" spans="1:29" ht="15" x14ac:dyDescent="0.2">
      <c r="A24" s="7">
        <v>22</v>
      </c>
      <c r="B24" s="27" t="str">
        <f>+'PARCIAL 1'!B24</f>
        <v>RUMIPAMBA ROMERO JEISON ANDRES</v>
      </c>
      <c r="C24" s="8">
        <v>1</v>
      </c>
      <c r="D24" s="8"/>
      <c r="E24" s="8"/>
      <c r="F24" s="3">
        <v>4</v>
      </c>
      <c r="G24" s="3">
        <v>4</v>
      </c>
      <c r="H24" s="3">
        <v>4</v>
      </c>
      <c r="I24" s="3">
        <v>10</v>
      </c>
      <c r="J24" s="30">
        <f>AVERAGE(C24:I24)</f>
        <v>4.5999999999999996</v>
      </c>
      <c r="K24" s="30">
        <f t="shared" si="0"/>
        <v>1.6099999999999999</v>
      </c>
      <c r="L24" s="8">
        <v>10</v>
      </c>
      <c r="M24" s="8">
        <v>5</v>
      </c>
      <c r="N24" s="8">
        <v>10</v>
      </c>
      <c r="O24" s="8"/>
      <c r="P24" s="8">
        <v>6</v>
      </c>
      <c r="Q24" s="30">
        <f t="shared" si="1"/>
        <v>7.75</v>
      </c>
      <c r="R24" s="30">
        <f t="shared" si="2"/>
        <v>2.7124999999999999</v>
      </c>
      <c r="S24" s="4"/>
      <c r="T24" s="4"/>
      <c r="U24" s="4"/>
      <c r="V24" s="4"/>
      <c r="W24" s="30"/>
      <c r="X24" s="30">
        <f t="shared" si="14"/>
        <v>1.8524999999999991</v>
      </c>
      <c r="Y24" s="16">
        <f t="shared" si="15"/>
        <v>4.3224999999999998</v>
      </c>
      <c r="Z24" s="108">
        <f t="shared" si="16"/>
        <v>6.1749999999999989</v>
      </c>
      <c r="AA24" s="111">
        <f t="shared" si="4"/>
        <v>8.5067857142857157</v>
      </c>
      <c r="AB24" s="104">
        <f>+'PARCIAL 1'!AA24</f>
        <v>7.8599999999999994</v>
      </c>
      <c r="AC24" s="100">
        <f t="shared" si="3"/>
        <v>14.034999999999998</v>
      </c>
    </row>
    <row r="25" spans="1:29" ht="15" x14ac:dyDescent="0.2">
      <c r="A25" s="7">
        <v>23</v>
      </c>
      <c r="B25" s="27" t="str">
        <f>+'PARCIAL 1'!B25</f>
        <v>SALAZAR DAQUILEMA EMILY MISHEL</v>
      </c>
      <c r="C25" s="8">
        <v>1</v>
      </c>
      <c r="D25" s="8"/>
      <c r="E25" s="8"/>
      <c r="F25" s="3">
        <v>9</v>
      </c>
      <c r="G25" s="3">
        <v>7</v>
      </c>
      <c r="H25" s="3">
        <v>10</v>
      </c>
      <c r="I25" s="3"/>
      <c r="J25" s="30">
        <f>AVERAGE(C25:I25)</f>
        <v>6.75</v>
      </c>
      <c r="K25" s="30">
        <f t="shared" si="0"/>
        <v>2.3624999999999998</v>
      </c>
      <c r="L25" s="8">
        <v>10</v>
      </c>
      <c r="M25" s="8">
        <v>10</v>
      </c>
      <c r="N25" s="8">
        <v>10</v>
      </c>
      <c r="O25" s="8"/>
      <c r="P25" s="8"/>
      <c r="Q25" s="30">
        <f t="shared" si="1"/>
        <v>10</v>
      </c>
      <c r="R25" s="30">
        <f t="shared" si="2"/>
        <v>3.5</v>
      </c>
      <c r="S25" s="4"/>
      <c r="T25" s="4"/>
      <c r="U25" s="4"/>
      <c r="V25" s="4"/>
      <c r="W25" s="30"/>
      <c r="X25" s="30">
        <f t="shared" si="14"/>
        <v>2.5125000000000002</v>
      </c>
      <c r="Y25" s="16">
        <f t="shared" si="15"/>
        <v>5.8624999999999998</v>
      </c>
      <c r="Z25" s="108">
        <f t="shared" si="16"/>
        <v>8.375</v>
      </c>
      <c r="AA25" s="111">
        <f t="shared" si="4"/>
        <v>8.5067857142857157</v>
      </c>
      <c r="AB25" s="104">
        <f>+'PARCIAL 1'!AA25</f>
        <v>6.9349999999999996</v>
      </c>
      <c r="AC25" s="100">
        <f t="shared" si="3"/>
        <v>15.309999999999999</v>
      </c>
    </row>
    <row r="26" spans="1:29" ht="15" x14ac:dyDescent="0.2">
      <c r="A26" s="7">
        <v>24</v>
      </c>
      <c r="B26" s="27" t="str">
        <f>+'PARCIAL 1'!B26</f>
        <v>TORRES SALINAS JUAN JOSE</v>
      </c>
      <c r="C26" s="8">
        <v>2</v>
      </c>
      <c r="D26" s="8"/>
      <c r="E26" s="8"/>
      <c r="F26" s="3">
        <v>5</v>
      </c>
      <c r="G26" s="3">
        <v>10</v>
      </c>
      <c r="H26" s="3">
        <v>10</v>
      </c>
      <c r="I26" s="3"/>
      <c r="J26" s="30">
        <f>AVERAGE(C26:I26)</f>
        <v>6.75</v>
      </c>
      <c r="K26" s="30">
        <f t="shared" si="0"/>
        <v>2.3624999999999998</v>
      </c>
      <c r="L26" s="8">
        <v>8</v>
      </c>
      <c r="M26" s="8">
        <v>10</v>
      </c>
      <c r="N26" s="8">
        <v>10</v>
      </c>
      <c r="O26" s="8"/>
      <c r="P26" s="8"/>
      <c r="Q26" s="30">
        <f t="shared" si="1"/>
        <v>9.3333333333333339</v>
      </c>
      <c r="R26" s="30">
        <f t="shared" si="2"/>
        <v>3.2666666666666671</v>
      </c>
      <c r="S26" s="4">
        <v>8</v>
      </c>
      <c r="T26" s="4">
        <v>8</v>
      </c>
      <c r="U26" s="4">
        <v>8</v>
      </c>
      <c r="V26" s="4">
        <v>8</v>
      </c>
      <c r="W26" s="30">
        <f>AVERAGE(S26:V26)</f>
        <v>8</v>
      </c>
      <c r="X26" s="30">
        <f>W26*3/10</f>
        <v>2.4</v>
      </c>
      <c r="Y26" s="16"/>
      <c r="Z26" s="108">
        <f>X26+R26+K26</f>
        <v>8.0291666666666668</v>
      </c>
      <c r="AA26" s="111">
        <f t="shared" si="4"/>
        <v>8.5067857142857157</v>
      </c>
      <c r="AB26" s="104">
        <f>+'PARCIAL 1'!AA26</f>
        <v>6.8999999999999995</v>
      </c>
      <c r="AC26" s="100">
        <f t="shared" si="3"/>
        <v>14.929166666666667</v>
      </c>
    </row>
    <row r="27" spans="1:29" ht="15" x14ac:dyDescent="0.2">
      <c r="A27" s="7">
        <v>25</v>
      </c>
      <c r="B27" s="27" t="str">
        <f>+'PARCIAL 1'!B27</f>
        <v>VELASCO INGA IVAN ALEJANDRO</v>
      </c>
      <c r="C27" s="8">
        <v>10</v>
      </c>
      <c r="D27" s="8"/>
      <c r="E27" s="8"/>
      <c r="F27" s="3">
        <v>10</v>
      </c>
      <c r="G27" s="3">
        <v>10</v>
      </c>
      <c r="H27" s="3">
        <v>10</v>
      </c>
      <c r="I27" s="3"/>
      <c r="J27" s="30">
        <f>AVERAGE(C27:I27)</f>
        <v>10</v>
      </c>
      <c r="K27" s="30">
        <f t="shared" si="0"/>
        <v>3.5</v>
      </c>
      <c r="L27" s="8">
        <v>10</v>
      </c>
      <c r="M27" s="8">
        <v>10</v>
      </c>
      <c r="N27" s="8">
        <v>9</v>
      </c>
      <c r="O27" s="8"/>
      <c r="P27" s="8"/>
      <c r="Q27" s="30">
        <f t="shared" si="1"/>
        <v>9.6666666666666661</v>
      </c>
      <c r="R27" s="30">
        <f t="shared" si="2"/>
        <v>3.3833333333333329</v>
      </c>
      <c r="S27" s="4"/>
      <c r="T27" s="4"/>
      <c r="U27" s="4"/>
      <c r="V27" s="4"/>
      <c r="W27" s="30"/>
      <c r="X27" s="30">
        <f>Z27-Y27</f>
        <v>2.9499999999999993</v>
      </c>
      <c r="Y27" s="16">
        <f>R27+K27</f>
        <v>6.8833333333333329</v>
      </c>
      <c r="Z27" s="108">
        <f>Y27*10/7</f>
        <v>9.8333333333333321</v>
      </c>
      <c r="AA27" s="111">
        <f t="shared" si="4"/>
        <v>8.5067857142857157</v>
      </c>
      <c r="AB27" s="104">
        <f>+'PARCIAL 1'!AA27</f>
        <v>8.4949999999999992</v>
      </c>
      <c r="AC27" s="100">
        <f t="shared" si="3"/>
        <v>18.328333333333333</v>
      </c>
    </row>
    <row r="28" spans="1:29" ht="15" x14ac:dyDescent="0.2">
      <c r="A28" s="7">
        <v>26</v>
      </c>
      <c r="B28" s="27" t="str">
        <f>+'PARCIAL 1'!B28</f>
        <v>VELOZ MENA DANIEL SEBASTIAN</v>
      </c>
      <c r="C28" s="8">
        <v>10</v>
      </c>
      <c r="D28" s="8"/>
      <c r="E28" s="8"/>
      <c r="F28" s="3">
        <v>10</v>
      </c>
      <c r="G28" s="3">
        <v>10</v>
      </c>
      <c r="H28" s="3">
        <v>10</v>
      </c>
      <c r="I28" s="3"/>
      <c r="J28" s="30">
        <f>AVERAGE(C28:I28)</f>
        <v>10</v>
      </c>
      <c r="K28" s="30">
        <f t="shared" si="0"/>
        <v>3.5</v>
      </c>
      <c r="L28" s="8">
        <v>10</v>
      </c>
      <c r="M28" s="8">
        <v>10</v>
      </c>
      <c r="N28" s="8">
        <v>10</v>
      </c>
      <c r="O28" s="8"/>
      <c r="P28" s="8"/>
      <c r="Q28" s="30">
        <f t="shared" si="1"/>
        <v>10</v>
      </c>
      <c r="R28" s="30">
        <f t="shared" si="2"/>
        <v>3.5</v>
      </c>
      <c r="S28" s="4">
        <v>9</v>
      </c>
      <c r="T28" s="4">
        <v>8</v>
      </c>
      <c r="U28" s="4">
        <v>9</v>
      </c>
      <c r="V28" s="4">
        <v>10</v>
      </c>
      <c r="W28" s="30">
        <f>AVERAGE(S28:V28)</f>
        <v>9</v>
      </c>
      <c r="X28" s="30">
        <f>W28*3/10</f>
        <v>2.7</v>
      </c>
      <c r="Y28" s="16"/>
      <c r="Z28" s="108">
        <f>X28+R28+K28</f>
        <v>9.6999999999999993</v>
      </c>
      <c r="AA28" s="111">
        <f t="shared" si="4"/>
        <v>8.5067857142857157</v>
      </c>
      <c r="AB28" s="104">
        <f>+'PARCIAL 1'!AA28</f>
        <v>10</v>
      </c>
      <c r="AC28" s="100">
        <f t="shared" si="3"/>
        <v>19.7</v>
      </c>
    </row>
    <row r="29" spans="1:29" ht="15" x14ac:dyDescent="0.2">
      <c r="A29" s="7">
        <v>27</v>
      </c>
      <c r="B29" s="27" t="str">
        <f>+'PARCIAL 1'!B29</f>
        <v>VILEMA TIGXI VANESSA MISHELL</v>
      </c>
      <c r="C29" s="8">
        <v>1</v>
      </c>
      <c r="D29" s="8"/>
      <c r="E29" s="8"/>
      <c r="F29" s="3">
        <v>10</v>
      </c>
      <c r="G29" s="3">
        <v>10</v>
      </c>
      <c r="H29" s="3">
        <v>10</v>
      </c>
      <c r="I29" s="3"/>
      <c r="J29" s="30">
        <f>AVERAGE(C29:I29)</f>
        <v>7.75</v>
      </c>
      <c r="K29" s="30">
        <f t="shared" si="0"/>
        <v>2.7124999999999999</v>
      </c>
      <c r="L29" s="8">
        <v>10</v>
      </c>
      <c r="M29" s="8">
        <v>10</v>
      </c>
      <c r="N29" s="8">
        <v>10</v>
      </c>
      <c r="O29" s="8"/>
      <c r="P29" s="8"/>
      <c r="Q29" s="30">
        <f t="shared" si="1"/>
        <v>10</v>
      </c>
      <c r="R29" s="30">
        <f t="shared" si="2"/>
        <v>3.5</v>
      </c>
      <c r="S29" s="9">
        <v>10</v>
      </c>
      <c r="T29" s="9"/>
      <c r="U29" s="9"/>
      <c r="V29" s="9"/>
      <c r="W29" s="30">
        <f>AVERAGE(S29:V29)</f>
        <v>10</v>
      </c>
      <c r="X29" s="30">
        <f>W29*3/10</f>
        <v>3</v>
      </c>
      <c r="Y29" s="16"/>
      <c r="Z29" s="108">
        <f>X29+R29+K29</f>
        <v>9.2125000000000004</v>
      </c>
      <c r="AA29" s="111">
        <f t="shared" si="4"/>
        <v>8.5067857142857157</v>
      </c>
      <c r="AB29" s="104">
        <f>+'PARCIAL 1'!AA29</f>
        <v>10</v>
      </c>
      <c r="AC29" s="100">
        <f t="shared" si="3"/>
        <v>19.212499999999999</v>
      </c>
    </row>
    <row r="30" spans="1:29" ht="15" x14ac:dyDescent="0.2">
      <c r="A30" s="7">
        <v>28</v>
      </c>
      <c r="B30" s="27" t="str">
        <f>+'PARCIAL 1'!B30</f>
        <v>VILLARROEL ARIAS LADY ARACELY</v>
      </c>
      <c r="C30" s="8">
        <v>10</v>
      </c>
      <c r="D30" s="8"/>
      <c r="E30" s="8"/>
      <c r="F30" s="3">
        <v>4</v>
      </c>
      <c r="G30" s="3">
        <v>10</v>
      </c>
      <c r="H30" s="3">
        <v>10</v>
      </c>
      <c r="I30" s="3"/>
      <c r="J30" s="30">
        <f>AVERAGE(C30:I30)</f>
        <v>8.5</v>
      </c>
      <c r="K30" s="30">
        <f t="shared" si="0"/>
        <v>2.9750000000000001</v>
      </c>
      <c r="L30" s="8">
        <v>10</v>
      </c>
      <c r="M30" s="8">
        <v>10</v>
      </c>
      <c r="N30" s="8">
        <v>10</v>
      </c>
      <c r="O30" s="8"/>
      <c r="P30" s="8"/>
      <c r="Q30" s="30">
        <f t="shared" si="1"/>
        <v>10</v>
      </c>
      <c r="R30" s="30">
        <f t="shared" si="2"/>
        <v>3.5</v>
      </c>
      <c r="S30" s="4"/>
      <c r="T30" s="4"/>
      <c r="U30" s="4"/>
      <c r="V30" s="4"/>
      <c r="W30" s="36"/>
      <c r="X30" s="36">
        <f t="shared" ref="X30" si="17">Z30-Y30</f>
        <v>2.7750000000000004</v>
      </c>
      <c r="Y30" s="16">
        <f t="shared" ref="Y30" si="18">R30+K30</f>
        <v>6.4749999999999996</v>
      </c>
      <c r="Z30" s="108">
        <f t="shared" ref="Z30" si="19">Y30*10/7</f>
        <v>9.25</v>
      </c>
      <c r="AA30" s="111">
        <f t="shared" si="4"/>
        <v>8.5067857142857157</v>
      </c>
      <c r="AB30" s="104">
        <f>+'PARCIAL 1'!AA30</f>
        <v>9.14</v>
      </c>
      <c r="AC30" s="100">
        <f t="shared" si="3"/>
        <v>18.39</v>
      </c>
    </row>
    <row r="31" spans="1:29" x14ac:dyDescent="0.2">
      <c r="C31" s="13"/>
      <c r="D31" s="13"/>
      <c r="E31" s="13"/>
      <c r="F31" s="3"/>
      <c r="G31" s="24"/>
      <c r="H31" s="24"/>
      <c r="I31" s="24"/>
      <c r="J31" s="31"/>
      <c r="K31" s="31"/>
      <c r="L31" s="8"/>
      <c r="M31" s="8"/>
      <c r="N31" s="8"/>
      <c r="O31" s="8"/>
      <c r="P31" s="20"/>
      <c r="Q31" s="13"/>
      <c r="R31" s="13"/>
      <c r="W31" s="13"/>
      <c r="X31" s="13"/>
      <c r="Y31" s="13"/>
      <c r="Z31" s="109">
        <f>AVERAGE(Z3:Z30)</f>
        <v>8.5067857142857157</v>
      </c>
      <c r="AA31" s="109"/>
      <c r="AB31" s="41"/>
      <c r="AC31" s="101"/>
    </row>
    <row r="32" spans="1:29" x14ac:dyDescent="0.2">
      <c r="B32" s="1" t="s">
        <v>10</v>
      </c>
      <c r="C32" s="20"/>
      <c r="D32" s="20"/>
      <c r="E32" s="20"/>
    </row>
    <row r="33" spans="2:5" x14ac:dyDescent="0.2">
      <c r="B33" s="28" t="s">
        <v>1</v>
      </c>
      <c r="C33" s="29">
        <v>10</v>
      </c>
      <c r="D33" s="89"/>
      <c r="E33" s="20"/>
    </row>
    <row r="34" spans="2:5" x14ac:dyDescent="0.2">
      <c r="B34" s="28" t="s">
        <v>2</v>
      </c>
      <c r="C34" s="29">
        <v>9</v>
      </c>
      <c r="D34" s="89"/>
      <c r="E34" s="20"/>
    </row>
    <row r="35" spans="2:5" x14ac:dyDescent="0.2">
      <c r="B35" s="28" t="s">
        <v>3</v>
      </c>
      <c r="C35" s="29">
        <v>8</v>
      </c>
      <c r="D35" s="89"/>
      <c r="E35" s="20"/>
    </row>
    <row r="36" spans="2:5" x14ac:dyDescent="0.2">
      <c r="B36" s="28" t="s">
        <v>4</v>
      </c>
      <c r="C36" s="29">
        <v>7</v>
      </c>
      <c r="D36" s="89"/>
      <c r="E36" s="20"/>
    </row>
    <row r="37" spans="2:5" x14ac:dyDescent="0.2">
      <c r="B37" s="28" t="s">
        <v>11</v>
      </c>
      <c r="C37" s="29">
        <v>6</v>
      </c>
      <c r="D37" s="89"/>
      <c r="E37" s="20"/>
    </row>
    <row r="38" spans="2:5" x14ac:dyDescent="0.2">
      <c r="B38" s="28" t="s">
        <v>5</v>
      </c>
      <c r="C38" s="29">
        <v>5</v>
      </c>
      <c r="D38" s="89"/>
      <c r="E38" s="20"/>
    </row>
    <row r="39" spans="2:5" x14ac:dyDescent="0.2">
      <c r="B39" s="28" t="s">
        <v>6</v>
      </c>
      <c r="C39" s="29">
        <v>4</v>
      </c>
      <c r="D39" s="89"/>
      <c r="E39" s="20"/>
    </row>
    <row r="40" spans="2:5" x14ac:dyDescent="0.2">
      <c r="B40" s="28" t="s">
        <v>7</v>
      </c>
      <c r="C40" s="29">
        <v>3</v>
      </c>
      <c r="D40" s="89"/>
      <c r="E40" s="20"/>
    </row>
    <row r="41" spans="2:5" x14ac:dyDescent="0.2">
      <c r="B41" s="28" t="s">
        <v>8</v>
      </c>
      <c r="C41" s="29">
        <v>2</v>
      </c>
      <c r="D41" s="89"/>
      <c r="E41" s="20"/>
    </row>
    <row r="42" spans="2:5" x14ac:dyDescent="0.2">
      <c r="B42" s="28" t="s">
        <v>9</v>
      </c>
      <c r="C42" s="29">
        <v>1</v>
      </c>
      <c r="D42" s="89"/>
      <c r="E42" s="20"/>
    </row>
    <row r="55" spans="6:6" x14ac:dyDescent="0.2">
      <c r="F55" s="2">
        <f>1/0.00278</f>
        <v>359.71223021582733</v>
      </c>
    </row>
  </sheetData>
  <mergeCells count="3">
    <mergeCell ref="C1:K1"/>
    <mergeCell ref="L1:R1"/>
    <mergeCell ref="S1:X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 1</vt:lpstr>
      <vt:lpstr>PARCIAL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</dc:creator>
  <cp:lastModifiedBy>Alfonso Arellano</cp:lastModifiedBy>
  <cp:lastPrinted>2018-03-09T00:43:13Z</cp:lastPrinted>
  <dcterms:created xsi:type="dcterms:W3CDTF">2014-09-12T02:39:37Z</dcterms:created>
  <dcterms:modified xsi:type="dcterms:W3CDTF">2025-02-07T21:53:55Z</dcterms:modified>
</cp:coreProperties>
</file>