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ACULTAD ING\2024 2S\Manejo desechos s\9no A\"/>
    </mc:Choice>
  </mc:AlternateContent>
  <xr:revisionPtr revIDLastSave="0" documentId="13_ncr:1_{0CCF0ECD-E64E-4E9E-9865-ECC8A78ECB4A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PARCIAL 1" sheetId="1" r:id="rId1"/>
    <sheet name="parcial 2" sheetId="3" r:id="rId2"/>
    <sheet name="Hoja1" sheetId="2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26" i="3" l="1"/>
  <c r="AA25" i="3"/>
  <c r="AB25" i="3" s="1"/>
  <c r="AA24" i="3"/>
  <c r="AB24" i="3" s="1"/>
  <c r="AA22" i="3"/>
  <c r="AB22" i="3" s="1"/>
  <c r="AA21" i="3"/>
  <c r="AB21" i="3" s="1"/>
  <c r="AA15" i="3"/>
  <c r="AB15" i="3" s="1"/>
  <c r="AA14" i="3"/>
  <c r="AB14" i="3" s="1"/>
  <c r="AA12" i="3"/>
  <c r="AB12" i="3" s="1"/>
  <c r="AA11" i="3"/>
  <c r="AB11" i="3" s="1"/>
  <c r="AA10" i="3"/>
  <c r="AB10" i="3" s="1"/>
  <c r="AA8" i="3"/>
  <c r="AB8" i="3" s="1"/>
  <c r="U5" i="3"/>
  <c r="V5" i="3" s="1"/>
  <c r="U6" i="3"/>
  <c r="V6" i="3" s="1"/>
  <c r="U7" i="3"/>
  <c r="V7" i="3" s="1"/>
  <c r="U8" i="3"/>
  <c r="V8" i="3" s="1"/>
  <c r="U9" i="3"/>
  <c r="V9" i="3" s="1"/>
  <c r="U10" i="3"/>
  <c r="V10" i="3" s="1"/>
  <c r="U11" i="3"/>
  <c r="V11" i="3" s="1"/>
  <c r="U12" i="3"/>
  <c r="V12" i="3" s="1"/>
  <c r="U13" i="3"/>
  <c r="V13" i="3" s="1"/>
  <c r="U14" i="3"/>
  <c r="V14" i="3" s="1"/>
  <c r="U15" i="3"/>
  <c r="V15" i="3" s="1"/>
  <c r="U16" i="3"/>
  <c r="V16" i="3" s="1"/>
  <c r="U17" i="3"/>
  <c r="V17" i="3" s="1"/>
  <c r="U18" i="3"/>
  <c r="V18" i="3" s="1"/>
  <c r="U19" i="3"/>
  <c r="V19" i="3" s="1"/>
  <c r="U20" i="3"/>
  <c r="V20" i="3" s="1"/>
  <c r="U21" i="3"/>
  <c r="V21" i="3" s="1"/>
  <c r="U22" i="3"/>
  <c r="V22" i="3" s="1"/>
  <c r="U23" i="3"/>
  <c r="V23" i="3" s="1"/>
  <c r="U24" i="3"/>
  <c r="V24" i="3" s="1"/>
  <c r="U25" i="3"/>
  <c r="V25" i="3" s="1"/>
  <c r="U26" i="3"/>
  <c r="V26" i="3" s="1"/>
  <c r="J5" i="3"/>
  <c r="K5" i="3" s="1"/>
  <c r="J6" i="3"/>
  <c r="K6" i="3" s="1"/>
  <c r="J7" i="3"/>
  <c r="K7" i="3" s="1"/>
  <c r="J8" i="3"/>
  <c r="K8" i="3" s="1"/>
  <c r="J9" i="3"/>
  <c r="K9" i="3" s="1"/>
  <c r="J10" i="3"/>
  <c r="K10" i="3" s="1"/>
  <c r="J11" i="3"/>
  <c r="K11" i="3" s="1"/>
  <c r="J12" i="3"/>
  <c r="K12" i="3" s="1"/>
  <c r="J13" i="3"/>
  <c r="K13" i="3" s="1"/>
  <c r="J14" i="3"/>
  <c r="K14" i="3" s="1"/>
  <c r="J15" i="3"/>
  <c r="K15" i="3" s="1"/>
  <c r="J16" i="3"/>
  <c r="K16" i="3" s="1"/>
  <c r="J17" i="3"/>
  <c r="K17" i="3" s="1"/>
  <c r="J18" i="3"/>
  <c r="K18" i="3" s="1"/>
  <c r="J19" i="3"/>
  <c r="K19" i="3" s="1"/>
  <c r="J20" i="3"/>
  <c r="K20" i="3"/>
  <c r="J21" i="3"/>
  <c r="K21" i="3" s="1"/>
  <c r="J22" i="3"/>
  <c r="K22" i="3" s="1"/>
  <c r="J23" i="3"/>
  <c r="K23" i="3" s="1"/>
  <c r="J24" i="3"/>
  <c r="K24" i="3" s="1"/>
  <c r="J25" i="3"/>
  <c r="K25" i="3" s="1"/>
  <c r="J26" i="3"/>
  <c r="K26" i="3" s="1"/>
  <c r="J4" i="3"/>
  <c r="K4" i="3" s="1"/>
  <c r="T19" i="1"/>
  <c r="AF5" i="3"/>
  <c r="AF6" i="3"/>
  <c r="AF7" i="3"/>
  <c r="AF8" i="3"/>
  <c r="AF9" i="3"/>
  <c r="AF10" i="3"/>
  <c r="AF11" i="3"/>
  <c r="AF12" i="3"/>
  <c r="AF13" i="3"/>
  <c r="AF14" i="3"/>
  <c r="AF15" i="3"/>
  <c r="AF16" i="3"/>
  <c r="AF17" i="3"/>
  <c r="AF18" i="3"/>
  <c r="AF19" i="3"/>
  <c r="AF20" i="3"/>
  <c r="AF21" i="3"/>
  <c r="AF22" i="3"/>
  <c r="AF23" i="3"/>
  <c r="AF24" i="3"/>
  <c r="AF25" i="3"/>
  <c r="AF4" i="3"/>
  <c r="AA6" i="3"/>
  <c r="AB6" i="3" s="1"/>
  <c r="U4" i="3"/>
  <c r="V4" i="3" s="1"/>
  <c r="V5" i="1"/>
  <c r="U5" i="1"/>
  <c r="N4" i="1"/>
  <c r="O4" i="1" s="1"/>
  <c r="N5" i="1"/>
  <c r="O5" i="1"/>
  <c r="N6" i="1"/>
  <c r="O6" i="1" s="1"/>
  <c r="N7" i="1"/>
  <c r="O7" i="1"/>
  <c r="N8" i="1"/>
  <c r="O8" i="1" s="1"/>
  <c r="N9" i="1"/>
  <c r="O9" i="1"/>
  <c r="N10" i="1"/>
  <c r="O10" i="1" s="1"/>
  <c r="N11" i="1"/>
  <c r="O11" i="1"/>
  <c r="N12" i="1"/>
  <c r="O12" i="1" s="1"/>
  <c r="N13" i="1"/>
  <c r="O13" i="1"/>
  <c r="V13" i="1" s="1"/>
  <c r="W13" i="1" s="1"/>
  <c r="U13" i="1" s="1"/>
  <c r="N14" i="1"/>
  <c r="O14" i="1" s="1"/>
  <c r="N15" i="1"/>
  <c r="O15" i="1"/>
  <c r="N16" i="1"/>
  <c r="O16" i="1" s="1"/>
  <c r="N17" i="1"/>
  <c r="O17" i="1"/>
  <c r="N18" i="1"/>
  <c r="O18" i="1" s="1"/>
  <c r="N19" i="1"/>
  <c r="O19" i="1"/>
  <c r="N20" i="1"/>
  <c r="O20" i="1" s="1"/>
  <c r="N21" i="1"/>
  <c r="O21" i="1"/>
  <c r="N22" i="1"/>
  <c r="O22" i="1" s="1"/>
  <c r="N23" i="1"/>
  <c r="O23" i="1"/>
  <c r="N24" i="1"/>
  <c r="O24" i="1" s="1"/>
  <c r="N25" i="1"/>
  <c r="O25" i="1"/>
  <c r="I4" i="1"/>
  <c r="J4" i="1" s="1"/>
  <c r="I5" i="1"/>
  <c r="J5" i="1"/>
  <c r="I6" i="1"/>
  <c r="J6" i="1" s="1"/>
  <c r="I7" i="1"/>
  <c r="J7" i="1"/>
  <c r="I8" i="1"/>
  <c r="J8" i="1" s="1"/>
  <c r="I9" i="1"/>
  <c r="J9" i="1"/>
  <c r="I10" i="1"/>
  <c r="J10" i="1" s="1"/>
  <c r="I11" i="1"/>
  <c r="J11" i="1"/>
  <c r="V11" i="1" s="1"/>
  <c r="W11" i="1" s="1"/>
  <c r="U11" i="1" s="1"/>
  <c r="I12" i="1"/>
  <c r="J12" i="1" s="1"/>
  <c r="I13" i="1"/>
  <c r="J13" i="1"/>
  <c r="I14" i="1"/>
  <c r="J14" i="1" s="1"/>
  <c r="I15" i="1"/>
  <c r="J15" i="1"/>
  <c r="I16" i="1"/>
  <c r="J16" i="1" s="1"/>
  <c r="I17" i="1"/>
  <c r="J17" i="1"/>
  <c r="I18" i="1"/>
  <c r="J18" i="1" s="1"/>
  <c r="I19" i="1"/>
  <c r="J19" i="1"/>
  <c r="V19" i="1" s="1"/>
  <c r="W19" i="1" s="1"/>
  <c r="U19" i="1" s="1"/>
  <c r="I20" i="1"/>
  <c r="J20" i="1" s="1"/>
  <c r="I21" i="1"/>
  <c r="J21" i="1"/>
  <c r="I22" i="1"/>
  <c r="J22" i="1" s="1"/>
  <c r="I23" i="1"/>
  <c r="J23" i="1"/>
  <c r="I24" i="1"/>
  <c r="J24" i="1" s="1"/>
  <c r="I25" i="1"/>
  <c r="J25" i="1"/>
  <c r="I26" i="1"/>
  <c r="J26" i="1" s="1"/>
  <c r="T25" i="1"/>
  <c r="U25" i="1" s="1"/>
  <c r="T22" i="1"/>
  <c r="U22" i="1" s="1"/>
  <c r="T18" i="1"/>
  <c r="U18" i="1" s="1"/>
  <c r="T17" i="1"/>
  <c r="U17" i="1" s="1"/>
  <c r="U16" i="1"/>
  <c r="T16" i="1"/>
  <c r="T15" i="1"/>
  <c r="U15" i="1" s="1"/>
  <c r="T12" i="1"/>
  <c r="U12" i="1" s="1"/>
  <c r="T8" i="1"/>
  <c r="U8" i="1" s="1"/>
  <c r="T6" i="1"/>
  <c r="U6" i="1" s="1"/>
  <c r="T4" i="1"/>
  <c r="U4" i="1" s="1"/>
  <c r="T3" i="1"/>
  <c r="I3" i="1"/>
  <c r="N3" i="1"/>
  <c r="S26" i="1"/>
  <c r="R26" i="1"/>
  <c r="Q26" i="1"/>
  <c r="P26" i="1"/>
  <c r="K26" i="1"/>
  <c r="AD25" i="3" l="1"/>
  <c r="AG25" i="3"/>
  <c r="AG13" i="3"/>
  <c r="AG5" i="3"/>
  <c r="AC16" i="3"/>
  <c r="AD16" i="3" s="1"/>
  <c r="AC13" i="3"/>
  <c r="AD13" i="3" s="1"/>
  <c r="AB13" i="3" s="1"/>
  <c r="AC5" i="3"/>
  <c r="AD5" i="3" s="1"/>
  <c r="AB5" i="3" s="1"/>
  <c r="AC26" i="3"/>
  <c r="AD26" i="3" s="1"/>
  <c r="AB26" i="3" s="1"/>
  <c r="AC18" i="3"/>
  <c r="AD18" i="3" s="1"/>
  <c r="AG18" i="3" s="1"/>
  <c r="AD11" i="3"/>
  <c r="AG11" i="3" s="1"/>
  <c r="AC7" i="3"/>
  <c r="AD7" i="3" s="1"/>
  <c r="AB7" i="3" s="1"/>
  <c r="AC20" i="3"/>
  <c r="AD20" i="3" s="1"/>
  <c r="AG20" i="3" s="1"/>
  <c r="AD21" i="3"/>
  <c r="AG21" i="3" s="1"/>
  <c r="AD8" i="3"/>
  <c r="AG8" i="3" s="1"/>
  <c r="AB16" i="3"/>
  <c r="AG16" i="3"/>
  <c r="AD24" i="3"/>
  <c r="AG24" i="3" s="1"/>
  <c r="AD15" i="3"/>
  <c r="AG15" i="3" s="1"/>
  <c r="AC23" i="3"/>
  <c r="AD23" i="3" s="1"/>
  <c r="AB23" i="3" s="1"/>
  <c r="AD12" i="3"/>
  <c r="AG12" i="3" s="1"/>
  <c r="AC17" i="3"/>
  <c r="AD17" i="3" s="1"/>
  <c r="AB17" i="3" s="1"/>
  <c r="AD14" i="3"/>
  <c r="AG14" i="3" s="1"/>
  <c r="AD10" i="3"/>
  <c r="AG10" i="3" s="1"/>
  <c r="AC19" i="3"/>
  <c r="AD19" i="3" s="1"/>
  <c r="AB19" i="3" s="1"/>
  <c r="AC9" i="3"/>
  <c r="AD9" i="3" s="1"/>
  <c r="AB9" i="3" s="1"/>
  <c r="AD22" i="3"/>
  <c r="AG22" i="3" s="1"/>
  <c r="AD6" i="3"/>
  <c r="AG6" i="3" s="1"/>
  <c r="AC4" i="3"/>
  <c r="AD4" i="3" s="1"/>
  <c r="V14" i="1"/>
  <c r="W14" i="1" s="1"/>
  <c r="U14" i="1" s="1"/>
  <c r="V21" i="1"/>
  <c r="W21" i="1" s="1"/>
  <c r="U21" i="1" s="1"/>
  <c r="V24" i="1"/>
  <c r="W24" i="1" s="1"/>
  <c r="U24" i="1" s="1"/>
  <c r="V23" i="1"/>
  <c r="W23" i="1" s="1"/>
  <c r="U23" i="1" s="1"/>
  <c r="V10" i="1"/>
  <c r="W10" i="1" s="1"/>
  <c r="U10" i="1" s="1"/>
  <c r="V7" i="1"/>
  <c r="W7" i="1" s="1"/>
  <c r="U7" i="1" s="1"/>
  <c r="V20" i="1"/>
  <c r="W20" i="1" s="1"/>
  <c r="U20" i="1" s="1"/>
  <c r="V9" i="1"/>
  <c r="W9" i="1" s="1"/>
  <c r="U9" i="1" s="1"/>
  <c r="W6" i="1"/>
  <c r="W16" i="1"/>
  <c r="W22" i="1"/>
  <c r="W8" i="1"/>
  <c r="W25" i="1"/>
  <c r="W12" i="1"/>
  <c r="W17" i="1"/>
  <c r="W4" i="1"/>
  <c r="W15" i="1"/>
  <c r="W18" i="1"/>
  <c r="W5" i="1"/>
  <c r="T26" i="1"/>
  <c r="U3" i="1"/>
  <c r="O3" i="1"/>
  <c r="J3" i="1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4" i="3"/>
  <c r="P27" i="3"/>
  <c r="F27" i="3"/>
  <c r="G27" i="3"/>
  <c r="H27" i="3"/>
  <c r="I27" i="3"/>
  <c r="L27" i="3"/>
  <c r="M27" i="3"/>
  <c r="N27" i="3"/>
  <c r="O27" i="3"/>
  <c r="Q27" i="3"/>
  <c r="R27" i="3"/>
  <c r="S27" i="3"/>
  <c r="T27" i="3"/>
  <c r="W27" i="3"/>
  <c r="X27" i="3"/>
  <c r="Y27" i="3"/>
  <c r="Z27" i="3"/>
  <c r="F26" i="1"/>
  <c r="G26" i="1"/>
  <c r="H26" i="1"/>
  <c r="AG19" i="3" l="1"/>
  <c r="AG7" i="3"/>
  <c r="AB20" i="3"/>
  <c r="AB18" i="3"/>
  <c r="AG26" i="3"/>
  <c r="AB4" i="3"/>
  <c r="AG4" i="3"/>
  <c r="AG23" i="3"/>
  <c r="AG17" i="3"/>
  <c r="AG9" i="3"/>
  <c r="U26" i="1"/>
  <c r="W3" i="1"/>
  <c r="W26" i="1"/>
  <c r="X3" i="1" s="1"/>
  <c r="X4" i="1" s="1"/>
  <c r="X5" i="1" s="1"/>
  <c r="X6" i="1" s="1"/>
  <c r="X7" i="1" s="1"/>
  <c r="X8" i="1" s="1"/>
  <c r="X9" i="1" s="1"/>
  <c r="X10" i="1" s="1"/>
  <c r="X11" i="1" s="1"/>
  <c r="X12" i="1" s="1"/>
  <c r="X13" i="1" s="1"/>
  <c r="X14" i="1" s="1"/>
  <c r="X15" i="1" s="1"/>
  <c r="X16" i="1" s="1"/>
  <c r="X17" i="1" s="1"/>
  <c r="X18" i="1" s="1"/>
  <c r="X19" i="1" s="1"/>
  <c r="X20" i="1" s="1"/>
  <c r="X21" i="1" s="1"/>
  <c r="X22" i="1" s="1"/>
  <c r="X23" i="1" s="1"/>
  <c r="X24" i="1" s="1"/>
  <c r="X25" i="1" s="1"/>
  <c r="N26" i="1"/>
  <c r="O26" i="1"/>
  <c r="AF27" i="3"/>
  <c r="J27" i="3"/>
  <c r="K27" i="3"/>
  <c r="AA27" i="3"/>
  <c r="V27" i="3"/>
  <c r="U27" i="3"/>
  <c r="AC27" i="3" l="1"/>
  <c r="AD27" i="3"/>
  <c r="AE4" i="3" s="1"/>
  <c r="AE5" i="3" s="1"/>
  <c r="AE6" i="3" s="1"/>
  <c r="AE7" i="3" s="1"/>
  <c r="AE8" i="3" s="1"/>
  <c r="AE9" i="3" s="1"/>
  <c r="AE10" i="3" s="1"/>
  <c r="AE11" i="3" s="1"/>
  <c r="AE12" i="3" s="1"/>
  <c r="AE13" i="3" s="1"/>
  <c r="AE14" i="3" s="1"/>
  <c r="AE15" i="3" s="1"/>
  <c r="AE16" i="3" s="1"/>
  <c r="AE17" i="3" s="1"/>
  <c r="AE18" i="3" s="1"/>
  <c r="AE19" i="3" s="1"/>
  <c r="AE20" i="3" s="1"/>
  <c r="AE21" i="3" s="1"/>
  <c r="AE22" i="3" s="1"/>
  <c r="AE23" i="3" s="1"/>
  <c r="AE24" i="3" s="1"/>
  <c r="AE25" i="3" s="1"/>
  <c r="AE26" i="3" s="1"/>
  <c r="Y13" i="2"/>
  <c r="Y16" i="2"/>
  <c r="Y7" i="2"/>
  <c r="Y17" i="2"/>
  <c r="Y18" i="2"/>
  <c r="Y12" i="2"/>
  <c r="Y15" i="2"/>
  <c r="Y19" i="2"/>
  <c r="Y20" i="2"/>
  <c r="Y9" i="2"/>
  <c r="Y11" i="2"/>
  <c r="Y14" i="2"/>
  <c r="Y22" i="2"/>
  <c r="Y23" i="2"/>
  <c r="Y24" i="2"/>
  <c r="AB27" i="3" l="1"/>
  <c r="Y8" i="2"/>
  <c r="AG27" i="3"/>
  <c r="Y10" i="2"/>
  <c r="Y6" i="2"/>
  <c r="Z20" i="2"/>
  <c r="Z24" i="2" l="1"/>
  <c r="Z7" i="2"/>
  <c r="Z23" i="2"/>
  <c r="Z22" i="2"/>
  <c r="Z19" i="2"/>
  <c r="Z18" i="2"/>
  <c r="Z17" i="2"/>
  <c r="Z16" i="2"/>
  <c r="Z15" i="2"/>
  <c r="Z14" i="2"/>
  <c r="Z11" i="2"/>
  <c r="Z9" i="2"/>
  <c r="Z8" i="2"/>
  <c r="Z6" i="2"/>
  <c r="Y5" i="2"/>
  <c r="Z5" i="2" s="1"/>
  <c r="Y4" i="2"/>
  <c r="Z4" i="2" s="1"/>
  <c r="Y21" i="2" l="1"/>
  <c r="Z21" i="2" s="1"/>
  <c r="Z12" i="2"/>
  <c r="Z10" i="2"/>
  <c r="Z13" i="2"/>
  <c r="Y3" i="2" l="1"/>
  <c r="Z3" i="2" s="1"/>
</calcChain>
</file>

<file path=xl/sharedStrings.xml><?xml version="1.0" encoding="utf-8"?>
<sst xmlns="http://schemas.openxmlformats.org/spreadsheetml/2006/main" count="162" uniqueCount="105">
  <si>
    <t>ESTUDIANTES</t>
  </si>
  <si>
    <t>DEFICIENTE/INCOMPLETO</t>
  </si>
  <si>
    <t>ERRADO</t>
  </si>
  <si>
    <t>MUY ERRADO</t>
  </si>
  <si>
    <t>INCOMPLETO Y ERRADO</t>
  </si>
  <si>
    <t>INCOHERENTE</t>
  </si>
  <si>
    <t>NO RESPONDE</t>
  </si>
  <si>
    <t>promedio/10</t>
  </si>
  <si>
    <t>promedio/3</t>
  </si>
  <si>
    <t>Uso de material didáctico adecuado</t>
  </si>
  <si>
    <t>correcta comprensión del tema</t>
  </si>
  <si>
    <t>explica cómo,con qué y dónde se aplica</t>
  </si>
  <si>
    <t>muestra inicitiva en la investigación</t>
  </si>
  <si>
    <t>APRENDIZAJE AUTONOMO</t>
  </si>
  <si>
    <t>PARCIAL II</t>
  </si>
  <si>
    <t>calcula la producción de RS</t>
  </si>
  <si>
    <t>sobre 7</t>
  </si>
  <si>
    <t>utiliza correctamente las densidades</t>
  </si>
  <si>
    <t>cálculos de tipos RS con clasific</t>
  </si>
  <si>
    <t>Parcial 1/10</t>
  </si>
  <si>
    <t xml:space="preserve">cálculo interpretacion frecuencia recoleccion </t>
  </si>
  <si>
    <t>promedio/3,5</t>
  </si>
  <si>
    <t>PRACTICA</t>
  </si>
  <si>
    <t>cuántas manzanas sirve un recolector</t>
  </si>
  <si>
    <t>cálculo de los tiempos</t>
  </si>
  <si>
    <t>total/20</t>
  </si>
  <si>
    <t>Parcial 1</t>
  </si>
  <si>
    <t>Parcial 2/10</t>
  </si>
  <si>
    <t>vida útil y celda diaria</t>
  </si>
  <si>
    <t>participacion en calse</t>
  </si>
  <si>
    <t>interpreta correcatmente los calculos en el dibujo</t>
  </si>
  <si>
    <t>calcula y dimensiona los tanques</t>
  </si>
  <si>
    <t>dimensiones hidráulicas y volumetricas de la depuradora</t>
  </si>
  <si>
    <t>detalles de dibujo:cotas, sombreados, materiales</t>
  </si>
  <si>
    <t xml:space="preserve">evidencia fuentes de precios correctas </t>
  </si>
  <si>
    <t>Calcula correctamente el costo horario de la operaciòn</t>
  </si>
  <si>
    <t>interpreta correctamente los indicadores de eficiencia de recolección</t>
  </si>
  <si>
    <t>INCIMPLETO</t>
  </si>
  <si>
    <t>REGULAR</t>
  </si>
  <si>
    <t>BUENO</t>
  </si>
  <si>
    <t>MUY BUENO</t>
  </si>
  <si>
    <t>EXCELENTE</t>
  </si>
  <si>
    <t xml:space="preserve">ALARCON CABEZAS KAREN ANDREA
</t>
  </si>
  <si>
    <t xml:space="preserve">ALARCON GUALUNTUÑA MARIA ISABEL </t>
  </si>
  <si>
    <t xml:space="preserve">ALTAMIRANO VASQUEZ ERIC SEBASTIAN </t>
  </si>
  <si>
    <t xml:space="preserve">AUCAPIÑA RODRIGUEZ RICARDO JAVIER </t>
  </si>
  <si>
    <t xml:space="preserve">CASCO GUEVARA JOSE MIGUEL </t>
  </si>
  <si>
    <t xml:space="preserve">CEPEDA DE LA CRUZ MAGALY ELIZABETh </t>
  </si>
  <si>
    <t xml:space="preserve">ESTRADA BULLA ANDRES FERNANDO </t>
  </si>
  <si>
    <t xml:space="preserve">GAMBOA MARIÑO SLENDY MIKAELA </t>
  </si>
  <si>
    <t xml:space="preserve">JIMENEZ GUAYANAY WILMER FRANCISCO </t>
  </si>
  <si>
    <t xml:space="preserve">LLANGA PULUChI ERICK TOMAS </t>
  </si>
  <si>
    <t xml:space="preserve">MAYANChA GUSQUI DANIELA FERNANDA </t>
  </si>
  <si>
    <t xml:space="preserve">MIRANDA GARCIA JOSE FERNANDO
</t>
  </si>
  <si>
    <t xml:space="preserve">PAREDES ALVAREZ JORGE WLADIMIR </t>
  </si>
  <si>
    <t xml:space="preserve">REINOSO ChARRO FERNANDO XAVIER </t>
  </si>
  <si>
    <t xml:space="preserve">ROSERO ESPARZA ROBERTO SEBASTIAN </t>
  </si>
  <si>
    <t xml:space="preserve">SALCAN LEON VINICIO ALEXANDER
</t>
  </si>
  <si>
    <t xml:space="preserve">TOLEDO PARRA CINThYA MIShELL </t>
  </si>
  <si>
    <t xml:space="preserve">YUMISEBA COSTALES STEEVEN JAVIER </t>
  </si>
  <si>
    <t xml:space="preserve">YUPANGUI CASTELO ROMARIO ESTEBAN </t>
  </si>
  <si>
    <t>INCOHERENTE - NO RESPONDE</t>
  </si>
  <si>
    <t>conoce las metodologías y técnica de caracterización urb y socio economico y de mustreo y caracterización RSU</t>
  </si>
  <si>
    <t>frecuencias y numero contenedmores reciclaje</t>
  </si>
  <si>
    <t>Calcula el costo horario de la operaciòn</t>
  </si>
  <si>
    <t>investiga precios de los recursoso</t>
  </si>
  <si>
    <t>diseño geométrico de las rutas</t>
  </si>
  <si>
    <t>selecciona con criterio las velocidades críticas</t>
  </si>
  <si>
    <t>participacion</t>
  </si>
  <si>
    <t>calcula el volumen final y el período de diseño</t>
  </si>
  <si>
    <t>calcual el peso total y lo compara con lo que soporta el suelo</t>
  </si>
  <si>
    <t>diseña la celda diaria</t>
  </si>
  <si>
    <t>calcula el voluemn recubrimiento</t>
  </si>
  <si>
    <t>total</t>
  </si>
  <si>
    <t>TEORIA</t>
  </si>
  <si>
    <t>AUTONOMO</t>
  </si>
  <si>
    <t>calcula el numero de contendores</t>
  </si>
  <si>
    <t>BIEN</t>
  </si>
  <si>
    <t>SATISFACTORIO</t>
  </si>
  <si>
    <r>
      <rPr>
        <sz val="10.5"/>
        <rFont val="Trebuchet MS"/>
        <family val="2"/>
      </rPr>
      <t xml:space="preserve">yUGChA TOAPANTA CRISTIAN PAUL
</t>
    </r>
    <r>
      <rPr>
        <sz val="10.5"/>
        <rFont val="Trebuchet MS"/>
        <family val="2"/>
      </rPr>
      <t>- LEGALIZADA(DEFINITIVA)</t>
    </r>
  </si>
  <si>
    <t>AGUILAR yAGUANA FERNANDO MATIAS</t>
  </si>
  <si>
    <t>CANDO CANDO JOSE MANUEL</t>
  </si>
  <si>
    <t>ANRANGO OLMEDO BELEN PAOLA</t>
  </si>
  <si>
    <t>CASPI TARIS DANNy JOEL</t>
  </si>
  <si>
    <t>CEVALLOS CAChOTE BRyAN GABRIEL</t>
  </si>
  <si>
    <t>CEVALLOS VALLEJO CESAR LEONARDO</t>
  </si>
  <si>
    <t>CONDE hIDALGO ALEXANDER ESTIVEN</t>
  </si>
  <si>
    <t>ESCUDERO MOyON JENNIFER CRISTINA</t>
  </si>
  <si>
    <t>GETIAL OCAÑA STEVEN ALEXIS</t>
  </si>
  <si>
    <t>GUAMAN ROJAS BRIGGITE ALEXANDRA</t>
  </si>
  <si>
    <t>JARA CASTRO OSCAR ALEXANDER</t>
  </si>
  <si>
    <t>LOJA ESPINOZA JONATAN JOSE</t>
  </si>
  <si>
    <t>MACIAS ERAZO ERICK ALEJANDRO</t>
  </si>
  <si>
    <t>MOROChO MOROChO ROyER JAVIER</t>
  </si>
  <si>
    <t>SALAS LARA NAThALy MONSERRATh</t>
  </si>
  <si>
    <t>SALAZAR MEJIA PAMELA GEOVANNA</t>
  </si>
  <si>
    <t>SAMANIEGO CONChA JORDI MISAEL</t>
  </si>
  <si>
    <t>TELLO hEREDIA DAVID ALEJANDRO</t>
  </si>
  <si>
    <t>VELASTEGUI PILAMUNGA JOSELyN DANIELA</t>
  </si>
  <si>
    <t>VILLACRES TAPIA LUIS ALEXANDER</t>
  </si>
  <si>
    <t>VILLEGAS ORTIZ MIGUEL DAVID</t>
  </si>
  <si>
    <t>ZAPATA SANABRIA ALISSON DANIELA</t>
  </si>
  <si>
    <t xml:space="preserve"> </t>
  </si>
  <si>
    <t>enkador</t>
  </si>
  <si>
    <t>promedio parcial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</si>
</sst>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9"/>
      <color indexed="8"/>
      <name val="Times New Roman"/>
      <family val="1"/>
    </font>
    <font>
      <sz val="7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0.5"/>
      <name val="Trebuchet MS"/>
      <family val="2"/>
    </font>
    <font>
      <sz val="10.5"/>
      <name val="Trebuchet MS"/>
      <family val="2"/>
    </font>
    <font>
      <sz val="9"/>
      <name val="Calibri"/>
      <family val="2"/>
    </font>
    <font>
      <b/>
      <sz val="12"/>
      <color theme="1"/>
      <name val="Calibri"/>
      <family val="2"/>
      <scheme val="minor"/>
    </font>
    <font>
      <sz val="10.5"/>
      <name val="Trebuchet MS"/>
      <family val="2"/>
    </font>
    <font>
      <sz val="10"/>
      <name val="Calibri"/>
      <family val="2"/>
      <scheme val="minor"/>
    </font>
    <font>
      <sz val="8"/>
      <name val="Trebuchet MS"/>
      <family val="2"/>
    </font>
    <font>
      <sz val="10.5"/>
      <name val="Trebuchet MS"/>
      <family val="2"/>
    </font>
    <font>
      <sz val="8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1" xfId="0" applyFont="1" applyFill="1" applyBorder="1"/>
    <xf numFmtId="0" fontId="2" fillId="2" borderId="2" xfId="0" applyFont="1" applyFill="1" applyBorder="1"/>
    <xf numFmtId="3" fontId="5" fillId="2" borderId="1" xfId="0" applyNumberFormat="1" applyFont="1" applyFill="1" applyBorder="1" applyAlignment="1">
      <alignment horizontal="center" vertical="center" readingOrder="1"/>
    </xf>
    <xf numFmtId="0" fontId="6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0" fillId="2" borderId="0" xfId="0" applyFill="1"/>
    <xf numFmtId="2" fontId="12" fillId="2" borderId="1" xfId="0" applyNumberFormat="1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center" vertical="center"/>
    </xf>
    <xf numFmtId="0" fontId="14" fillId="0" borderId="6" xfId="0" applyFont="1" applyBorder="1" applyAlignment="1">
      <alignment horizontal="left" vertical="top" wrapText="1"/>
    </xf>
    <xf numFmtId="0" fontId="0" fillId="2" borderId="0" xfId="0" applyFill="1" applyAlignment="1">
      <alignment horizontal="left" vertical="top"/>
    </xf>
    <xf numFmtId="164" fontId="17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/>
    </xf>
    <xf numFmtId="0" fontId="15" fillId="2" borderId="1" xfId="0" applyFont="1" applyFill="1" applyBorder="1" applyAlignment="1">
      <alignment horizontal="center" vertical="top" wrapText="1"/>
    </xf>
    <xf numFmtId="0" fontId="0" fillId="2" borderId="0" xfId="0" applyFill="1" applyAlignment="1">
      <alignment horizontal="center"/>
    </xf>
    <xf numFmtId="0" fontId="14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8" fillId="0" borderId="6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3" borderId="0" xfId="0" applyFill="1" applyAlignment="1">
      <alignment horizontal="left" vertical="top"/>
    </xf>
    <xf numFmtId="0" fontId="0" fillId="3" borderId="0" xfId="0" applyFill="1"/>
    <xf numFmtId="0" fontId="1" fillId="3" borderId="1" xfId="0" applyFont="1" applyFill="1" applyBorder="1"/>
    <xf numFmtId="0" fontId="3" fillId="2" borderId="3" xfId="0" applyFont="1" applyFill="1" applyBorder="1" applyAlignment="1">
      <alignment horizontal="center" vertical="center" wrapText="1"/>
    </xf>
    <xf numFmtId="164" fontId="10" fillId="2" borderId="6" xfId="0" applyNumberFormat="1" applyFont="1" applyFill="1" applyBorder="1" applyAlignment="1">
      <alignment horizontal="center" vertical="center"/>
    </xf>
    <xf numFmtId="0" fontId="0" fillId="4" borderId="0" xfId="0" applyFill="1"/>
    <xf numFmtId="0" fontId="0" fillId="5" borderId="0" xfId="0" applyFill="1"/>
    <xf numFmtId="0" fontId="3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164" fontId="17" fillId="5" borderId="1" xfId="0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164" fontId="17" fillId="4" borderId="1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164" fontId="17" fillId="6" borderId="1" xfId="0" applyNumberFormat="1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0" fillId="6" borderId="0" xfId="0" applyFill="1"/>
    <xf numFmtId="164" fontId="12" fillId="5" borderId="1" xfId="0" applyNumberFormat="1" applyFont="1" applyFill="1" applyBorder="1" applyAlignment="1">
      <alignment horizontal="center" vertical="center"/>
    </xf>
    <xf numFmtId="164" fontId="12" fillId="4" borderId="1" xfId="0" applyNumberFormat="1" applyFont="1" applyFill="1" applyBorder="1" applyAlignment="1">
      <alignment horizontal="center" vertical="center"/>
    </xf>
    <xf numFmtId="164" fontId="12" fillId="6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4" fillId="2" borderId="1" xfId="0" applyFont="1" applyFill="1" applyBorder="1" applyAlignment="1">
      <alignment vertical="center"/>
    </xf>
    <xf numFmtId="0" fontId="3" fillId="2" borderId="1" xfId="0" applyFont="1" applyFill="1" applyBorder="1"/>
    <xf numFmtId="0" fontId="16" fillId="2" borderId="6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Alignment="1">
      <alignment horizontal="center"/>
    </xf>
    <xf numFmtId="0" fontId="0" fillId="2" borderId="1" xfId="0" applyFill="1" applyBorder="1" applyAlignment="1">
      <alignment horizontal="center" vertical="center"/>
    </xf>
    <xf numFmtId="2" fontId="19" fillId="2" borderId="1" xfId="0" applyNumberFormat="1" applyFont="1" applyFill="1" applyBorder="1" applyAlignment="1">
      <alignment horizontal="center" vertical="center" wrapText="1"/>
    </xf>
    <xf numFmtId="164" fontId="0" fillId="2" borderId="0" xfId="0" applyNumberFormat="1" applyFill="1" applyAlignment="1">
      <alignment horizontal="center"/>
    </xf>
    <xf numFmtId="0" fontId="21" fillId="0" borderId="6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/>
    </xf>
    <xf numFmtId="0" fontId="3" fillId="2" borderId="0" xfId="0" applyFont="1" applyFill="1"/>
    <xf numFmtId="164" fontId="22" fillId="2" borderId="6" xfId="0" applyNumberFormat="1" applyFont="1" applyFill="1" applyBorder="1" applyAlignment="1">
      <alignment horizontal="center" vertical="center"/>
    </xf>
    <xf numFmtId="164" fontId="22" fillId="7" borderId="6" xfId="0" applyNumberFormat="1" applyFont="1" applyFill="1" applyBorder="1" applyAlignment="1">
      <alignment horizontal="center" vertical="center"/>
    </xf>
    <xf numFmtId="1" fontId="22" fillId="2" borderId="6" xfId="0" applyNumberFormat="1" applyFont="1" applyFill="1" applyBorder="1" applyAlignment="1">
      <alignment horizontal="center" vertical="center"/>
    </xf>
    <xf numFmtId="164" fontId="10" fillId="8" borderId="6" xfId="0" applyNumberFormat="1" applyFont="1" applyFill="1" applyBorder="1" applyAlignment="1">
      <alignment horizontal="center" vertical="center"/>
    </xf>
    <xf numFmtId="164" fontId="11" fillId="8" borderId="6" xfId="0" applyNumberFormat="1" applyFont="1" applyFill="1" applyBorder="1" applyAlignment="1">
      <alignment horizontal="center" vertical="center"/>
    </xf>
    <xf numFmtId="0" fontId="1" fillId="8" borderId="0" xfId="0" applyFont="1" applyFill="1"/>
    <xf numFmtId="0" fontId="3" fillId="8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2" fillId="9" borderId="0" xfId="0" applyFont="1" applyFill="1"/>
    <xf numFmtId="0" fontId="4" fillId="9" borderId="4" xfId="0" applyFont="1" applyFill="1" applyBorder="1" applyAlignment="1">
      <alignment horizontal="center" vertical="center" wrapText="1"/>
    </xf>
    <xf numFmtId="164" fontId="8" fillId="9" borderId="1" xfId="0" applyNumberFormat="1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 wrapText="1"/>
    </xf>
    <xf numFmtId="164" fontId="11" fillId="10" borderId="6" xfId="0" applyNumberFormat="1" applyFont="1" applyFill="1" applyBorder="1" applyAlignment="1">
      <alignment horizontal="center" vertical="center"/>
    </xf>
    <xf numFmtId="164" fontId="22" fillId="10" borderId="6" xfId="0" applyNumberFormat="1" applyFont="1" applyFill="1" applyBorder="1" applyAlignment="1">
      <alignment horizontal="center" vertical="center"/>
    </xf>
    <xf numFmtId="0" fontId="2" fillId="10" borderId="0" xfId="0" applyFont="1" applyFill="1"/>
    <xf numFmtId="0" fontId="4" fillId="6" borderId="2" xfId="0" applyFont="1" applyFill="1" applyBorder="1" applyAlignment="1">
      <alignment horizontal="center" vertical="center" wrapText="1"/>
    </xf>
    <xf numFmtId="164" fontId="11" fillId="6" borderId="6" xfId="0" applyNumberFormat="1" applyFont="1" applyFill="1" applyBorder="1" applyAlignment="1">
      <alignment horizontal="center" vertical="center"/>
    </xf>
    <xf numFmtId="0" fontId="1" fillId="6" borderId="0" xfId="0" applyFont="1" applyFill="1"/>
    <xf numFmtId="164" fontId="0" fillId="3" borderId="0" xfId="0" applyNumberFormat="1" applyFill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 wrapText="1"/>
    </xf>
    <xf numFmtId="164" fontId="0" fillId="4" borderId="0" xfId="0" applyNumberFormat="1" applyFill="1" applyAlignment="1">
      <alignment horizontal="center"/>
    </xf>
    <xf numFmtId="0" fontId="2" fillId="11" borderId="1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 wrapText="1"/>
    </xf>
    <xf numFmtId="0" fontId="19" fillId="11" borderId="1" xfId="0" applyFont="1" applyFill="1" applyBorder="1" applyAlignment="1">
      <alignment horizontal="center" vertical="center" wrapText="1"/>
    </xf>
    <xf numFmtId="164" fontId="0" fillId="11" borderId="0" xfId="0" applyNumberFormat="1" applyFill="1" applyAlignment="1">
      <alignment horizontal="center"/>
    </xf>
    <xf numFmtId="0" fontId="0" fillId="11" borderId="0" xfId="0" applyFill="1"/>
    <xf numFmtId="0" fontId="4" fillId="2" borderId="4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left" vertical="top" wrapText="1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19" fillId="2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2" fontId="19" fillId="8" borderId="1" xfId="0" applyNumberFormat="1" applyFont="1" applyFill="1" applyBorder="1" applyAlignment="1">
      <alignment horizontal="center" vertical="center" wrapText="1"/>
    </xf>
    <xf numFmtId="164" fontId="0" fillId="8" borderId="0" xfId="0" applyNumberFormat="1" applyFill="1" applyAlignment="1">
      <alignment horizontal="center"/>
    </xf>
    <xf numFmtId="0" fontId="0" fillId="8" borderId="0" xfId="0" applyFill="1"/>
    <xf numFmtId="0" fontId="3" fillId="12" borderId="1" xfId="0" applyFont="1" applyFill="1" applyBorder="1" applyAlignment="1">
      <alignment horizontal="center" vertical="center" wrapText="1"/>
    </xf>
    <xf numFmtId="164" fontId="0" fillId="12" borderId="0" xfId="0" applyNumberFormat="1" applyFill="1" applyAlignment="1">
      <alignment horizontal="center"/>
    </xf>
    <xf numFmtId="0" fontId="0" fillId="12" borderId="0" xfId="0" applyFill="1"/>
    <xf numFmtId="2" fontId="19" fillId="12" borderId="1" xfId="0" applyNumberFormat="1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 wrapText="1"/>
    </xf>
    <xf numFmtId="164" fontId="12" fillId="13" borderId="1" xfId="0" applyNumberFormat="1" applyFont="1" applyFill="1" applyBorder="1" applyAlignment="1">
      <alignment horizontal="center" vertical="center"/>
    </xf>
    <xf numFmtId="164" fontId="0" fillId="13" borderId="0" xfId="0" applyNumberFormat="1" applyFill="1" applyAlignment="1">
      <alignment horizontal="center"/>
    </xf>
    <xf numFmtId="0" fontId="0" fillId="13" borderId="0" xfId="0" applyFill="1"/>
    <xf numFmtId="0" fontId="4" fillId="3" borderId="1" xfId="0" applyFon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/>
    </xf>
    <xf numFmtId="0" fontId="2" fillId="4" borderId="1" xfId="0" applyFont="1" applyFill="1" applyBorder="1"/>
    <xf numFmtId="0" fontId="4" fillId="4" borderId="1" xfId="0" applyFont="1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2" borderId="4" xfId="0" applyFont="1" applyFill="1" applyBorder="1"/>
    <xf numFmtId="0" fontId="2" fillId="2" borderId="7" xfId="0" applyFont="1" applyFill="1" applyBorder="1"/>
    <xf numFmtId="0" fontId="2" fillId="2" borderId="5" xfId="0" applyFont="1" applyFill="1" applyBorder="1"/>
    <xf numFmtId="0" fontId="2" fillId="8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07017535901079"/>
          <c:y val="3.3884607025877457E-2"/>
          <c:w val="0.72104645838105985"/>
          <c:h val="0.729322996828868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'PARCIAL 1'!$W$2</c:f>
              <c:strCache>
                <c:ptCount val="1"/>
                <c:pt idx="0">
                  <c:v>Parcial 1/10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'PARCIAL 1'!$A$3:$A$25</c:f>
              <c:numCache>
                <c:formatCode>#,##0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numCache>
            </c:numRef>
          </c:cat>
          <c:val>
            <c:numRef>
              <c:f>'PARCIAL 1'!$W$3:$W$25</c:f>
              <c:numCache>
                <c:formatCode>0.0</c:formatCode>
                <c:ptCount val="23"/>
                <c:pt idx="0">
                  <c:v>9.2750000000000004</c:v>
                </c:pt>
                <c:pt idx="1">
                  <c:v>9.2416666666666671</c:v>
                </c:pt>
                <c:pt idx="2">
                  <c:v>7.916666666666667</c:v>
                </c:pt>
                <c:pt idx="3">
                  <c:v>9.2100000000000009</c:v>
                </c:pt>
                <c:pt idx="4">
                  <c:v>8.4999999999999982</c:v>
                </c:pt>
                <c:pt idx="5">
                  <c:v>8.5300000000000011</c:v>
                </c:pt>
                <c:pt idx="6">
                  <c:v>10</c:v>
                </c:pt>
                <c:pt idx="7">
                  <c:v>9.6666666666666679</c:v>
                </c:pt>
                <c:pt idx="8">
                  <c:v>8.2000000000000011</c:v>
                </c:pt>
                <c:pt idx="9">
                  <c:v>7.3033333333333328</c:v>
                </c:pt>
                <c:pt idx="10">
                  <c:v>8.2916666666666679</c:v>
                </c:pt>
                <c:pt idx="11">
                  <c:v>8.5833333333333321</c:v>
                </c:pt>
                <c:pt idx="12">
                  <c:v>8.0299999999999994</c:v>
                </c:pt>
                <c:pt idx="13">
                  <c:v>9.0666666666666664</c:v>
                </c:pt>
                <c:pt idx="14">
                  <c:v>8.6300000000000008</c:v>
                </c:pt>
                <c:pt idx="15">
                  <c:v>9.3699999999999992</c:v>
                </c:pt>
                <c:pt idx="16">
                  <c:v>9.5</c:v>
                </c:pt>
                <c:pt idx="17">
                  <c:v>8.4</c:v>
                </c:pt>
                <c:pt idx="18">
                  <c:v>10</c:v>
                </c:pt>
                <c:pt idx="19">
                  <c:v>9.65</c:v>
                </c:pt>
                <c:pt idx="20">
                  <c:v>9.25</c:v>
                </c:pt>
                <c:pt idx="21">
                  <c:v>8.3333333333333321</c:v>
                </c:pt>
                <c:pt idx="22">
                  <c:v>9.5100000000000016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F6-4603-AD9F-96B5A2AEF9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15358568"/>
        <c:axId val="215358952"/>
      </c:barChart>
      <c:lineChart>
        <c:grouping val="standard"/>
        <c:varyColors val="0"/>
        <c:ser>
          <c:idx val="1"/>
          <c:order val="1"/>
          <c:tx>
            <c:v>promedio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'PARCIAL 1'!$A$3:$A$25</c:f>
              <c:numCache>
                <c:formatCode>#,##0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numCache>
            </c:numRef>
          </c:cat>
          <c:val>
            <c:numRef>
              <c:f>'PARCIAL 1'!$X$3:$X$25</c:f>
              <c:numCache>
                <c:formatCode>0.0</c:formatCode>
                <c:ptCount val="23"/>
                <c:pt idx="0">
                  <c:v>8.8894927536231894</c:v>
                </c:pt>
                <c:pt idx="1">
                  <c:v>8.8894927536231894</c:v>
                </c:pt>
                <c:pt idx="2">
                  <c:v>8.8894927536231894</c:v>
                </c:pt>
                <c:pt idx="3">
                  <c:v>8.8894927536231894</c:v>
                </c:pt>
                <c:pt idx="4">
                  <c:v>8.8894927536231894</c:v>
                </c:pt>
                <c:pt idx="5">
                  <c:v>8.8894927536231894</c:v>
                </c:pt>
                <c:pt idx="6">
                  <c:v>8.8894927536231894</c:v>
                </c:pt>
                <c:pt idx="7">
                  <c:v>8.8894927536231894</c:v>
                </c:pt>
                <c:pt idx="8">
                  <c:v>8.8894927536231894</c:v>
                </c:pt>
                <c:pt idx="9">
                  <c:v>8.8894927536231894</c:v>
                </c:pt>
                <c:pt idx="10">
                  <c:v>8.8894927536231894</c:v>
                </c:pt>
                <c:pt idx="11">
                  <c:v>8.8894927536231894</c:v>
                </c:pt>
                <c:pt idx="12">
                  <c:v>8.8894927536231894</c:v>
                </c:pt>
                <c:pt idx="13">
                  <c:v>8.8894927536231894</c:v>
                </c:pt>
                <c:pt idx="14">
                  <c:v>8.8894927536231894</c:v>
                </c:pt>
                <c:pt idx="15">
                  <c:v>8.8894927536231894</c:v>
                </c:pt>
                <c:pt idx="16">
                  <c:v>8.8894927536231894</c:v>
                </c:pt>
                <c:pt idx="17">
                  <c:v>8.8894927536231894</c:v>
                </c:pt>
                <c:pt idx="18">
                  <c:v>8.8894927536231894</c:v>
                </c:pt>
                <c:pt idx="19">
                  <c:v>8.8894927536231894</c:v>
                </c:pt>
                <c:pt idx="20">
                  <c:v>8.8894927536231894</c:v>
                </c:pt>
                <c:pt idx="21">
                  <c:v>8.8894927536231894</c:v>
                </c:pt>
                <c:pt idx="22">
                  <c:v>8.8894927536231894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0F-4F09-92A0-D91C12C52C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358568"/>
        <c:axId val="215358952"/>
      </c:lineChart>
      <c:catAx>
        <c:axId val="21535856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5358952"/>
        <c:crosses val="autoZero"/>
        <c:auto val="1"/>
        <c:lblAlgn val="ctr"/>
        <c:lblOffset val="100"/>
        <c:noMultiLvlLbl val="0"/>
      </c:catAx>
      <c:valAx>
        <c:axId val="215358952"/>
        <c:scaling>
          <c:orientation val="minMax"/>
          <c:max val="10"/>
          <c:min val="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5358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9401265197835533"/>
          <c:y val="0.85565019441599166"/>
          <c:w val="0.22638956409622482"/>
          <c:h val="8.8731154918078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07017535901079"/>
          <c:y val="3.3884607025877457E-2"/>
          <c:w val="0.72104645838105985"/>
          <c:h val="0.787839134807972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'parcial 2'!$AD$3</c:f>
              <c:strCache>
                <c:ptCount val="1"/>
                <c:pt idx="0">
                  <c:v>Parcial 2/10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'PARCIAL 1'!$A$3:$A$25</c:f>
              <c:numCache>
                <c:formatCode>#,##0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numCache>
            </c:numRef>
          </c:cat>
          <c:val>
            <c:numRef>
              <c:f>'parcial 2'!$AD$4:$AD$26</c:f>
              <c:numCache>
                <c:formatCode>0.00</c:formatCode>
                <c:ptCount val="23"/>
                <c:pt idx="0">
                  <c:v>8.3250000000000011</c:v>
                </c:pt>
                <c:pt idx="1">
                  <c:v>7</c:v>
                </c:pt>
                <c:pt idx="2">
                  <c:v>8.4675000000000011</c:v>
                </c:pt>
                <c:pt idx="3">
                  <c:v>6.875</c:v>
                </c:pt>
                <c:pt idx="4">
                  <c:v>8.7225000000000001</c:v>
                </c:pt>
                <c:pt idx="5">
                  <c:v>7.958333333333333</c:v>
                </c:pt>
                <c:pt idx="6">
                  <c:v>8.154166666666665</c:v>
                </c:pt>
                <c:pt idx="7">
                  <c:v>8.3666666666666671</c:v>
                </c:pt>
                <c:pt idx="8">
                  <c:v>8.3083333333333336</c:v>
                </c:pt>
                <c:pt idx="9">
                  <c:v>8.0833333333333321</c:v>
                </c:pt>
                <c:pt idx="10">
                  <c:v>9.5041666666666664</c:v>
                </c:pt>
                <c:pt idx="11">
                  <c:v>8.5916666666666686</c:v>
                </c:pt>
                <c:pt idx="12">
                  <c:v>7.958333333333333</c:v>
                </c:pt>
                <c:pt idx="13">
                  <c:v>8.875</c:v>
                </c:pt>
                <c:pt idx="14">
                  <c:v>8.125</c:v>
                </c:pt>
                <c:pt idx="15">
                  <c:v>8.5416666666666661</c:v>
                </c:pt>
                <c:pt idx="16">
                  <c:v>8.9583333333333339</c:v>
                </c:pt>
                <c:pt idx="17">
                  <c:v>7.4291666666666663</c:v>
                </c:pt>
                <c:pt idx="18">
                  <c:v>8.904166666666665</c:v>
                </c:pt>
                <c:pt idx="19">
                  <c:v>9.1500000000000021</c:v>
                </c:pt>
                <c:pt idx="20">
                  <c:v>8.3666666666666671</c:v>
                </c:pt>
                <c:pt idx="21">
                  <c:v>8.3874999999999993</c:v>
                </c:pt>
                <c:pt idx="22">
                  <c:v>7.1749999999999998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BA-4F2E-9949-AE19951F45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15358568"/>
        <c:axId val="215358952"/>
      </c:barChart>
      <c:lineChart>
        <c:grouping val="standard"/>
        <c:varyColors val="0"/>
        <c:ser>
          <c:idx val="1"/>
          <c:order val="1"/>
          <c:tx>
            <c:strRef>
              <c:f>'parcial 2'!$AE$3</c:f>
              <c:strCache>
                <c:ptCount val="1"/>
                <c:pt idx="0">
                  <c:v>promedio parcial II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'parcial 2'!$B$4:$B$26</c:f>
              <c:strCache>
                <c:ptCount val="23"/>
                <c:pt idx="0">
                  <c:v>AGUILAR yAGUANA FERNANDO MATIAS</c:v>
                </c:pt>
                <c:pt idx="1">
                  <c:v>ANRANGO OLMEDO BELEN PAOLA</c:v>
                </c:pt>
                <c:pt idx="2">
                  <c:v>CANDO CANDO JOSE MANUEL</c:v>
                </c:pt>
                <c:pt idx="3">
                  <c:v>CASPI TARIS DANNy JOEL</c:v>
                </c:pt>
                <c:pt idx="4">
                  <c:v>CEVALLOS CAChOTE BRyAN GABRIEL</c:v>
                </c:pt>
                <c:pt idx="5">
                  <c:v>CEVALLOS VALLEJO CESAR LEONARDO</c:v>
                </c:pt>
                <c:pt idx="6">
                  <c:v>CONDE hIDALGO ALEXANDER ESTIVEN</c:v>
                </c:pt>
                <c:pt idx="7">
                  <c:v>ESCUDERO MOyON JENNIFER CRISTINA</c:v>
                </c:pt>
                <c:pt idx="8">
                  <c:v>GETIAL OCAÑA STEVEN ALEXIS</c:v>
                </c:pt>
                <c:pt idx="9">
                  <c:v>GUAMAN ROJAS BRIGGITE ALEXANDRA</c:v>
                </c:pt>
                <c:pt idx="10">
                  <c:v>JARA CASTRO OSCAR ALEXANDER</c:v>
                </c:pt>
                <c:pt idx="11">
                  <c:v>LOJA ESPINOZA JONATAN JOSE</c:v>
                </c:pt>
                <c:pt idx="12">
                  <c:v>MACIAS ERAZO ERICK ALEJANDRO</c:v>
                </c:pt>
                <c:pt idx="13">
                  <c:v>MOROChO MOROChO ROyER JAVIER</c:v>
                </c:pt>
                <c:pt idx="14">
                  <c:v>SALAS LARA NAThALy MONSERRATh</c:v>
                </c:pt>
                <c:pt idx="15">
                  <c:v>SALAZAR MEJIA PAMELA GEOVANNA</c:v>
                </c:pt>
                <c:pt idx="16">
                  <c:v>SAMANIEGO CONChA JORDI MISAEL</c:v>
                </c:pt>
                <c:pt idx="17">
                  <c:v>TELLO hEREDIA DAVID ALEJANDRO</c:v>
                </c:pt>
                <c:pt idx="18">
                  <c:v>VELASTEGUI PILAMUNGA JOSELyN DANIELA</c:v>
                </c:pt>
                <c:pt idx="19">
                  <c:v>VILLACRES TAPIA LUIS ALEXANDER</c:v>
                </c:pt>
                <c:pt idx="20">
                  <c:v>VILLEGAS ORTIZ MIGUEL DAVID</c:v>
                </c:pt>
                <c:pt idx="21">
                  <c:v>yUGChA TOAPANTA CRISTIAN PAUL
- LEGALIZADA(DEFINITIVA)</c:v>
                </c:pt>
                <c:pt idx="22">
                  <c:v>ZAPATA SANABRIA ALISSON DANIELA</c:v>
                </c:pt>
              </c:strCache>
            </c:strRef>
          </c:cat>
          <c:val>
            <c:numRef>
              <c:f>'parcial 2'!$AE$4:$AE$26</c:f>
              <c:numCache>
                <c:formatCode>0.00</c:formatCode>
                <c:ptCount val="23"/>
                <c:pt idx="0">
                  <c:v>8.2707608695652191</c:v>
                </c:pt>
                <c:pt idx="1">
                  <c:v>8.2707608695652191</c:v>
                </c:pt>
                <c:pt idx="2">
                  <c:v>8.2707608695652191</c:v>
                </c:pt>
                <c:pt idx="3">
                  <c:v>8.2707608695652191</c:v>
                </c:pt>
                <c:pt idx="4">
                  <c:v>8.2707608695652191</c:v>
                </c:pt>
                <c:pt idx="5">
                  <c:v>8.2707608695652191</c:v>
                </c:pt>
                <c:pt idx="6">
                  <c:v>8.2707608695652191</c:v>
                </c:pt>
                <c:pt idx="7">
                  <c:v>8.2707608695652191</c:v>
                </c:pt>
                <c:pt idx="8">
                  <c:v>8.2707608695652191</c:v>
                </c:pt>
                <c:pt idx="9">
                  <c:v>8.2707608695652191</c:v>
                </c:pt>
                <c:pt idx="10">
                  <c:v>8.2707608695652191</c:v>
                </c:pt>
                <c:pt idx="11">
                  <c:v>8.2707608695652191</c:v>
                </c:pt>
                <c:pt idx="12">
                  <c:v>8.2707608695652191</c:v>
                </c:pt>
                <c:pt idx="13">
                  <c:v>8.2707608695652191</c:v>
                </c:pt>
                <c:pt idx="14">
                  <c:v>8.2707608695652191</c:v>
                </c:pt>
                <c:pt idx="15">
                  <c:v>8.2707608695652191</c:v>
                </c:pt>
                <c:pt idx="16">
                  <c:v>8.2707608695652191</c:v>
                </c:pt>
                <c:pt idx="17">
                  <c:v>8.2707608695652191</c:v>
                </c:pt>
                <c:pt idx="18">
                  <c:v>8.2707608695652191</c:v>
                </c:pt>
                <c:pt idx="19">
                  <c:v>8.2707608695652191</c:v>
                </c:pt>
                <c:pt idx="20">
                  <c:v>8.2707608695652191</c:v>
                </c:pt>
                <c:pt idx="21">
                  <c:v>8.2707608695652191</c:v>
                </c:pt>
                <c:pt idx="22">
                  <c:v>8.2707608695652191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BA-4F2E-9949-AE19951F45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358568"/>
        <c:axId val="215358952"/>
      </c:lineChart>
      <c:catAx>
        <c:axId val="21535856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5358952"/>
        <c:crosses val="autoZero"/>
        <c:auto val="1"/>
        <c:lblAlgn val="ctr"/>
        <c:lblOffset val="100"/>
        <c:noMultiLvlLbl val="0"/>
      </c:catAx>
      <c:valAx>
        <c:axId val="215358952"/>
        <c:scaling>
          <c:orientation val="minMax"/>
          <c:max val="10"/>
          <c:min val="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5358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66236019940666"/>
          <c:y val="9.7865356518037058E-2"/>
          <c:w val="0.22638956409622482"/>
          <c:h val="8.8731154918078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366654</xdr:colOff>
      <xdr:row>27</xdr:row>
      <xdr:rowOff>128794</xdr:rowOff>
    </xdr:from>
    <xdr:to>
      <xdr:col>23</xdr:col>
      <xdr:colOff>103534</xdr:colOff>
      <xdr:row>41</xdr:row>
      <xdr:rowOff>126309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408214</xdr:colOff>
      <xdr:row>30</xdr:row>
      <xdr:rowOff>40822</xdr:rowOff>
    </xdr:from>
    <xdr:to>
      <xdr:col>26</xdr:col>
      <xdr:colOff>507163</xdr:colOff>
      <xdr:row>53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223CD5B-95F3-45D5-B9E6-9D51CC5342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34998626667073579"/>
    <pageSetUpPr fitToPage="1"/>
  </sheetPr>
  <dimension ref="A1:X68"/>
  <sheetViews>
    <sheetView zoomScale="115" zoomScaleNormal="115" workbookViewId="0">
      <pane xSplit="2" ySplit="2" topLeftCell="C24" activePane="bottomRight" state="frozen"/>
      <selection activeCell="B3" sqref="B3"/>
      <selection pane="topRight" activeCell="B3" sqref="B3"/>
      <selection pane="bottomLeft" activeCell="B3" sqref="B3"/>
      <selection pane="bottomRight" activeCell="B28" sqref="B28:C37"/>
    </sheetView>
  </sheetViews>
  <sheetFormatPr baseColWidth="10" defaultColWidth="11.42578125" defaultRowHeight="12.75" x14ac:dyDescent="0.2"/>
  <cols>
    <col min="1" max="1" width="3.28515625" style="2" customWidth="1"/>
    <col min="2" max="2" width="39.28515625" style="2" customWidth="1"/>
    <col min="3" max="4" width="4.28515625" style="2" customWidth="1"/>
    <col min="5" max="5" width="4.7109375" style="2" customWidth="1"/>
    <col min="6" max="6" width="8.28515625" style="2" customWidth="1"/>
    <col min="7" max="7" width="8.140625" style="2" customWidth="1"/>
    <col min="8" max="8" width="8.42578125" style="2" customWidth="1"/>
    <col min="9" max="9" width="6.7109375" style="2" customWidth="1"/>
    <col min="10" max="10" width="9.42578125" style="86" customWidth="1"/>
    <col min="11" max="11" width="9.28515625" style="2" customWidth="1"/>
    <col min="12" max="13" width="9.85546875" style="2" customWidth="1"/>
    <col min="14" max="14" width="6.7109375" style="1" customWidth="1"/>
    <col min="15" max="15" width="8.5703125" style="83" customWidth="1"/>
    <col min="16" max="16" width="8" style="1" customWidth="1"/>
    <col min="17" max="17" width="8.140625" style="2" customWidth="1"/>
    <col min="18" max="18" width="10" style="2" customWidth="1"/>
    <col min="19" max="19" width="8.140625" style="2" customWidth="1"/>
    <col min="20" max="20" width="7" style="72" customWidth="1"/>
    <col min="21" max="21" width="6.42578125" style="72" customWidth="1"/>
    <col min="22" max="22" width="5.140625" style="2" customWidth="1"/>
    <col min="23" max="23" width="9.7109375" style="77" customWidth="1"/>
    <col min="24" max="24" width="8.28515625" style="2" bestFit="1" customWidth="1"/>
    <col min="25" max="25" width="11.42578125" style="2"/>
    <col min="26" max="26" width="3.5703125" style="2" bestFit="1" customWidth="1"/>
    <col min="27" max="16384" width="11.42578125" style="2"/>
  </cols>
  <sheetData>
    <row r="1" spans="1:24" s="1" customFormat="1" ht="19.5" customHeight="1" x14ac:dyDescent="0.2">
      <c r="B1" s="4" t="s">
        <v>14</v>
      </c>
      <c r="C1" s="124" t="s">
        <v>74</v>
      </c>
      <c r="D1" s="125"/>
      <c r="E1" s="125"/>
      <c r="F1" s="125"/>
      <c r="G1" s="125"/>
      <c r="H1" s="125"/>
      <c r="I1" s="125"/>
      <c r="J1" s="126"/>
      <c r="K1" s="76" t="s">
        <v>22</v>
      </c>
      <c r="L1" s="119"/>
      <c r="M1" s="119"/>
      <c r="N1" s="119"/>
      <c r="O1" s="120"/>
      <c r="P1" s="121" t="s">
        <v>13</v>
      </c>
      <c r="Q1" s="119"/>
      <c r="R1" s="119"/>
      <c r="S1" s="119"/>
      <c r="T1" s="119"/>
      <c r="U1" s="120"/>
      <c r="W1" s="77"/>
    </row>
    <row r="2" spans="1:24" s="6" customFormat="1" ht="63" customHeight="1" x14ac:dyDescent="0.25">
      <c r="A2" s="7"/>
      <c r="B2" s="7" t="s">
        <v>0</v>
      </c>
      <c r="C2" s="122" t="s">
        <v>62</v>
      </c>
      <c r="D2" s="123"/>
      <c r="E2" s="123"/>
      <c r="F2" s="74" t="s">
        <v>15</v>
      </c>
      <c r="G2" s="74" t="s">
        <v>17</v>
      </c>
      <c r="H2" s="31" t="s">
        <v>18</v>
      </c>
      <c r="I2" s="74" t="s">
        <v>7</v>
      </c>
      <c r="J2" s="84" t="s">
        <v>21</v>
      </c>
      <c r="K2" s="31" t="s">
        <v>76</v>
      </c>
      <c r="L2" s="31" t="s">
        <v>20</v>
      </c>
      <c r="M2" s="31" t="s">
        <v>63</v>
      </c>
      <c r="N2" s="74" t="s">
        <v>7</v>
      </c>
      <c r="O2" s="80" t="s">
        <v>21</v>
      </c>
      <c r="P2" s="31" t="s">
        <v>9</v>
      </c>
      <c r="Q2" s="31" t="s">
        <v>10</v>
      </c>
      <c r="R2" s="31" t="s">
        <v>11</v>
      </c>
      <c r="S2" s="31" t="s">
        <v>12</v>
      </c>
      <c r="T2" s="73" t="s">
        <v>7</v>
      </c>
      <c r="U2" s="73" t="s">
        <v>8</v>
      </c>
      <c r="V2" s="58" t="s">
        <v>16</v>
      </c>
      <c r="W2" s="78" t="s">
        <v>19</v>
      </c>
      <c r="X2" s="6" t="s">
        <v>7</v>
      </c>
    </row>
    <row r="3" spans="1:24" ht="15" customHeight="1" x14ac:dyDescent="0.25">
      <c r="A3" s="5">
        <v>1</v>
      </c>
      <c r="B3" s="14" t="s">
        <v>80</v>
      </c>
      <c r="C3" s="17">
        <v>8</v>
      </c>
      <c r="D3" s="17"/>
      <c r="E3" s="57"/>
      <c r="F3" s="75">
        <v>8</v>
      </c>
      <c r="G3" s="75">
        <v>10</v>
      </c>
      <c r="H3" s="32">
        <v>10</v>
      </c>
      <c r="I3" s="32">
        <f>AVERAGE(C3:H3)</f>
        <v>9</v>
      </c>
      <c r="J3" s="85">
        <f>I3*3.5/10</f>
        <v>3.15</v>
      </c>
      <c r="K3" s="32">
        <v>10</v>
      </c>
      <c r="L3" s="32">
        <v>10</v>
      </c>
      <c r="M3" s="32">
        <v>10</v>
      </c>
      <c r="N3" s="32">
        <f>AVERAGE(K3:M3)</f>
        <v>10</v>
      </c>
      <c r="O3" s="81">
        <f>N3*3.5/10</f>
        <v>3.5</v>
      </c>
      <c r="P3" s="54">
        <v>10</v>
      </c>
      <c r="Q3" s="54">
        <v>5</v>
      </c>
      <c r="R3" s="54">
        <v>10</v>
      </c>
      <c r="S3" s="54">
        <v>10</v>
      </c>
      <c r="T3" s="70">
        <f>AVERAGE(P3:S3)</f>
        <v>8.75</v>
      </c>
      <c r="U3" s="71">
        <f>T3*3/10</f>
        <v>2.625</v>
      </c>
      <c r="V3" s="59"/>
      <c r="W3" s="79">
        <f t="shared" ref="W3" si="0">+U3+O3+J3</f>
        <v>9.2750000000000004</v>
      </c>
      <c r="X3" s="60">
        <f>+W26</f>
        <v>8.8894927536231894</v>
      </c>
    </row>
    <row r="4" spans="1:24" ht="15" customHeight="1" x14ac:dyDescent="0.25">
      <c r="A4" s="5">
        <v>2</v>
      </c>
      <c r="B4" s="64" t="s">
        <v>82</v>
      </c>
      <c r="C4" s="17">
        <v>10</v>
      </c>
      <c r="D4" s="17">
        <v>10</v>
      </c>
      <c r="E4" s="57">
        <v>10</v>
      </c>
      <c r="F4" s="75">
        <v>10</v>
      </c>
      <c r="G4" s="75">
        <v>10</v>
      </c>
      <c r="H4" s="32">
        <v>10</v>
      </c>
      <c r="I4" s="32">
        <f t="shared" ref="I4:I26" si="1">AVERAGE(C4:H4)</f>
        <v>10</v>
      </c>
      <c r="J4" s="85">
        <f t="shared" ref="J4:J26" si="2">I4*3.5/10</f>
        <v>3.5</v>
      </c>
      <c r="K4" s="32">
        <v>10</v>
      </c>
      <c r="L4" s="32">
        <v>10</v>
      </c>
      <c r="M4" s="32">
        <v>8</v>
      </c>
      <c r="N4" s="32">
        <f t="shared" ref="N4:N25" si="3">AVERAGE(K4:M4)</f>
        <v>9.3333333333333339</v>
      </c>
      <c r="O4" s="81">
        <f t="shared" ref="O4:O25" si="4">N4*3.5/10</f>
        <v>3.2666666666666671</v>
      </c>
      <c r="P4" s="54">
        <v>8</v>
      </c>
      <c r="Q4" s="54">
        <v>8</v>
      </c>
      <c r="R4" s="54">
        <v>8</v>
      </c>
      <c r="S4" s="54">
        <v>9</v>
      </c>
      <c r="T4" s="70">
        <f>AVERAGE(P4:S4)</f>
        <v>8.25</v>
      </c>
      <c r="U4" s="71">
        <f>T4*3/10</f>
        <v>2.4750000000000001</v>
      </c>
      <c r="V4" s="59"/>
      <c r="W4" s="79">
        <f t="shared" ref="W4" si="5">+U4+O4+J4</f>
        <v>9.2416666666666671</v>
      </c>
      <c r="X4" s="60">
        <f>+X3</f>
        <v>8.8894927536231894</v>
      </c>
    </row>
    <row r="5" spans="1:24" ht="15.75" customHeight="1" x14ac:dyDescent="0.25">
      <c r="A5" s="5">
        <v>3</v>
      </c>
      <c r="B5" s="64" t="s">
        <v>81</v>
      </c>
      <c r="C5" s="17">
        <v>2</v>
      </c>
      <c r="D5" s="17">
        <v>10</v>
      </c>
      <c r="E5" s="57">
        <v>1</v>
      </c>
      <c r="F5" s="75">
        <v>10</v>
      </c>
      <c r="G5" s="75">
        <v>10</v>
      </c>
      <c r="H5" s="32">
        <v>10</v>
      </c>
      <c r="I5" s="32">
        <f t="shared" si="1"/>
        <v>7.166666666666667</v>
      </c>
      <c r="J5" s="85">
        <f t="shared" si="2"/>
        <v>2.5083333333333337</v>
      </c>
      <c r="K5" s="32">
        <v>10</v>
      </c>
      <c r="L5" s="32">
        <v>8</v>
      </c>
      <c r="M5" s="32">
        <v>8</v>
      </c>
      <c r="N5" s="32">
        <f t="shared" si="3"/>
        <v>8.6666666666666661</v>
      </c>
      <c r="O5" s="81">
        <f t="shared" si="4"/>
        <v>3.0333333333333332</v>
      </c>
      <c r="P5" s="54"/>
      <c r="Q5" s="54"/>
      <c r="R5" s="54"/>
      <c r="S5" s="54"/>
      <c r="T5" s="70"/>
      <c r="U5" s="71">
        <f>+W5-V5</f>
        <v>2.375</v>
      </c>
      <c r="V5" s="59">
        <f>O5+J5</f>
        <v>5.541666666666667</v>
      </c>
      <c r="W5" s="79">
        <f>V5*10/7</f>
        <v>7.916666666666667</v>
      </c>
      <c r="X5" s="60">
        <f t="shared" ref="X5:X25" si="6">+X4</f>
        <v>8.8894927536231894</v>
      </c>
    </row>
    <row r="6" spans="1:24" ht="15" customHeight="1" x14ac:dyDescent="0.25">
      <c r="A6" s="5">
        <v>4</v>
      </c>
      <c r="B6" s="64" t="s">
        <v>83</v>
      </c>
      <c r="C6" s="17">
        <v>5</v>
      </c>
      <c r="D6" s="17">
        <v>10</v>
      </c>
      <c r="E6" s="57"/>
      <c r="F6" s="75">
        <v>8</v>
      </c>
      <c r="G6" s="75">
        <v>10</v>
      </c>
      <c r="H6" s="32">
        <v>10</v>
      </c>
      <c r="I6" s="32">
        <f t="shared" si="1"/>
        <v>8.6</v>
      </c>
      <c r="J6" s="85">
        <f t="shared" si="2"/>
        <v>3.01</v>
      </c>
      <c r="K6" s="32">
        <v>10</v>
      </c>
      <c r="L6" s="32">
        <v>10</v>
      </c>
      <c r="M6" s="32">
        <v>10</v>
      </c>
      <c r="N6" s="32">
        <f t="shared" si="3"/>
        <v>10</v>
      </c>
      <c r="O6" s="81">
        <f t="shared" si="4"/>
        <v>3.5</v>
      </c>
      <c r="P6" s="54">
        <v>10</v>
      </c>
      <c r="Q6" s="54">
        <v>9</v>
      </c>
      <c r="R6" s="54">
        <v>8</v>
      </c>
      <c r="S6" s="54">
        <v>9</v>
      </c>
      <c r="T6" s="70">
        <f>AVERAGE(P6:S6)</f>
        <v>9</v>
      </c>
      <c r="U6" s="71">
        <f>T6*3/10</f>
        <v>2.7</v>
      </c>
      <c r="V6" s="59"/>
      <c r="W6" s="79">
        <f t="shared" ref="W6" si="7">+U6+O6+J6</f>
        <v>9.2100000000000009</v>
      </c>
      <c r="X6" s="60">
        <f t="shared" si="6"/>
        <v>8.8894927536231894</v>
      </c>
    </row>
    <row r="7" spans="1:24" ht="15" customHeight="1" x14ac:dyDescent="0.25">
      <c r="A7" s="5">
        <v>5</v>
      </c>
      <c r="B7" s="64" t="s">
        <v>84</v>
      </c>
      <c r="C7" s="17">
        <v>2</v>
      </c>
      <c r="D7" s="17"/>
      <c r="E7" s="57"/>
      <c r="F7" s="75">
        <v>10</v>
      </c>
      <c r="G7" s="75">
        <v>10</v>
      </c>
      <c r="H7" s="32">
        <v>10</v>
      </c>
      <c r="I7" s="32">
        <f t="shared" si="1"/>
        <v>8</v>
      </c>
      <c r="J7" s="85">
        <f t="shared" si="2"/>
        <v>2.8</v>
      </c>
      <c r="K7" s="32">
        <v>10</v>
      </c>
      <c r="L7" s="32">
        <v>10</v>
      </c>
      <c r="M7" s="32">
        <v>7</v>
      </c>
      <c r="N7" s="32">
        <f t="shared" si="3"/>
        <v>9</v>
      </c>
      <c r="O7" s="81">
        <f t="shared" si="4"/>
        <v>3.15</v>
      </c>
      <c r="P7" s="54"/>
      <c r="Q7" s="54"/>
      <c r="R7" s="54"/>
      <c r="S7" s="54"/>
      <c r="T7" s="70"/>
      <c r="U7" s="71">
        <f>+W7-V7</f>
        <v>2.5499999999999989</v>
      </c>
      <c r="V7" s="59">
        <f>O7+J7</f>
        <v>5.9499999999999993</v>
      </c>
      <c r="W7" s="79">
        <f>V7*10/7</f>
        <v>8.4999999999999982</v>
      </c>
      <c r="X7" s="60">
        <f t="shared" si="6"/>
        <v>8.8894927536231894</v>
      </c>
    </row>
    <row r="8" spans="1:24" ht="15" customHeight="1" x14ac:dyDescent="0.25">
      <c r="A8" s="5">
        <v>6</v>
      </c>
      <c r="B8" s="64" t="s">
        <v>85</v>
      </c>
      <c r="C8" s="17">
        <v>4</v>
      </c>
      <c r="D8" s="17"/>
      <c r="E8" s="57">
        <v>10</v>
      </c>
      <c r="F8" s="75">
        <v>10</v>
      </c>
      <c r="G8" s="75">
        <v>10</v>
      </c>
      <c r="H8" s="32">
        <v>10</v>
      </c>
      <c r="I8" s="32">
        <f t="shared" si="1"/>
        <v>8.8000000000000007</v>
      </c>
      <c r="J8" s="85">
        <f t="shared" si="2"/>
        <v>3.0800000000000005</v>
      </c>
      <c r="K8" s="32">
        <v>10</v>
      </c>
      <c r="L8" s="32">
        <v>10</v>
      </c>
      <c r="M8" s="32">
        <v>10</v>
      </c>
      <c r="N8" s="32">
        <f t="shared" si="3"/>
        <v>10</v>
      </c>
      <c r="O8" s="81">
        <f t="shared" si="4"/>
        <v>3.5</v>
      </c>
      <c r="P8" s="54">
        <v>9</v>
      </c>
      <c r="Q8" s="54">
        <v>5</v>
      </c>
      <c r="R8" s="54">
        <v>6</v>
      </c>
      <c r="S8" s="54">
        <v>6</v>
      </c>
      <c r="T8" s="70">
        <f>AVERAGE(P8:S8)</f>
        <v>6.5</v>
      </c>
      <c r="U8" s="71">
        <f>T8*3/10</f>
        <v>1.95</v>
      </c>
      <c r="V8" s="59"/>
      <c r="W8" s="79">
        <f t="shared" ref="W8" si="8">+U8+O8+J8</f>
        <v>8.5300000000000011</v>
      </c>
      <c r="X8" s="60">
        <f t="shared" si="6"/>
        <v>8.8894927536231894</v>
      </c>
    </row>
    <row r="9" spans="1:24" ht="15" customHeight="1" x14ac:dyDescent="0.25">
      <c r="A9" s="5">
        <v>7</v>
      </c>
      <c r="B9" s="64" t="s">
        <v>86</v>
      </c>
      <c r="C9" s="17">
        <v>10</v>
      </c>
      <c r="D9" s="17"/>
      <c r="E9" s="57"/>
      <c r="F9" s="75">
        <v>10</v>
      </c>
      <c r="G9" s="75">
        <v>10</v>
      </c>
      <c r="H9" s="32">
        <v>10</v>
      </c>
      <c r="I9" s="32">
        <f t="shared" si="1"/>
        <v>10</v>
      </c>
      <c r="J9" s="85">
        <f t="shared" si="2"/>
        <v>3.5</v>
      </c>
      <c r="K9" s="32">
        <v>10</v>
      </c>
      <c r="L9" s="32">
        <v>10</v>
      </c>
      <c r="M9" s="32">
        <v>10</v>
      </c>
      <c r="N9" s="32">
        <f t="shared" si="3"/>
        <v>10</v>
      </c>
      <c r="O9" s="81">
        <f t="shared" si="4"/>
        <v>3.5</v>
      </c>
      <c r="P9" s="54"/>
      <c r="Q9" s="54"/>
      <c r="R9" s="54"/>
      <c r="S9" s="54"/>
      <c r="T9" s="70"/>
      <c r="U9" s="71">
        <f t="shared" ref="U9:U11" si="9">+W9-V9</f>
        <v>3</v>
      </c>
      <c r="V9" s="59">
        <f t="shared" ref="V9:V11" si="10">O9+J9</f>
        <v>7</v>
      </c>
      <c r="W9" s="79">
        <f t="shared" ref="W9:W11" si="11">V9*10/7</f>
        <v>10</v>
      </c>
      <c r="X9" s="60">
        <f t="shared" si="6"/>
        <v>8.8894927536231894</v>
      </c>
    </row>
    <row r="10" spans="1:24" ht="15" customHeight="1" x14ac:dyDescent="0.25">
      <c r="A10" s="5">
        <v>8</v>
      </c>
      <c r="B10" s="64" t="s">
        <v>87</v>
      </c>
      <c r="C10" s="17">
        <v>10</v>
      </c>
      <c r="D10" s="17"/>
      <c r="E10" s="57"/>
      <c r="F10" s="75">
        <v>10</v>
      </c>
      <c r="G10" s="75">
        <v>10</v>
      </c>
      <c r="H10" s="32">
        <v>10</v>
      </c>
      <c r="I10" s="32">
        <f t="shared" si="1"/>
        <v>10</v>
      </c>
      <c r="J10" s="85">
        <f t="shared" si="2"/>
        <v>3.5</v>
      </c>
      <c r="K10" s="32">
        <v>10</v>
      </c>
      <c r="L10" s="32">
        <v>10</v>
      </c>
      <c r="M10" s="32">
        <v>8</v>
      </c>
      <c r="N10" s="32">
        <f t="shared" si="3"/>
        <v>9.3333333333333339</v>
      </c>
      <c r="O10" s="81">
        <f t="shared" si="4"/>
        <v>3.2666666666666671</v>
      </c>
      <c r="P10" s="54"/>
      <c r="Q10" s="54"/>
      <c r="R10" s="54"/>
      <c r="S10" s="54"/>
      <c r="T10" s="70"/>
      <c r="U10" s="71">
        <f t="shared" si="9"/>
        <v>2.9000000000000004</v>
      </c>
      <c r="V10" s="59">
        <f t="shared" si="10"/>
        <v>6.7666666666666675</v>
      </c>
      <c r="W10" s="79">
        <f t="shared" si="11"/>
        <v>9.6666666666666679</v>
      </c>
      <c r="X10" s="60">
        <f t="shared" si="6"/>
        <v>8.8894927536231894</v>
      </c>
    </row>
    <row r="11" spans="1:24" ht="15" customHeight="1" x14ac:dyDescent="0.25">
      <c r="A11" s="5">
        <v>9</v>
      </c>
      <c r="B11" s="64" t="s">
        <v>88</v>
      </c>
      <c r="C11" s="17">
        <v>1</v>
      </c>
      <c r="D11" s="17"/>
      <c r="E11" s="57">
        <v>6</v>
      </c>
      <c r="F11" s="75">
        <v>10</v>
      </c>
      <c r="G11" s="75">
        <v>10</v>
      </c>
      <c r="H11" s="32">
        <v>10</v>
      </c>
      <c r="I11" s="32">
        <f t="shared" si="1"/>
        <v>7.4</v>
      </c>
      <c r="J11" s="85">
        <f t="shared" si="2"/>
        <v>2.5900000000000003</v>
      </c>
      <c r="K11" s="32">
        <v>10</v>
      </c>
      <c r="L11" s="32">
        <v>10</v>
      </c>
      <c r="M11" s="32">
        <v>7</v>
      </c>
      <c r="N11" s="32">
        <f t="shared" si="3"/>
        <v>9</v>
      </c>
      <c r="O11" s="81">
        <f t="shared" si="4"/>
        <v>3.15</v>
      </c>
      <c r="P11" s="54"/>
      <c r="Q11" s="54"/>
      <c r="R11" s="54"/>
      <c r="S11" s="54"/>
      <c r="T11" s="70"/>
      <c r="U11" s="71">
        <f t="shared" si="9"/>
        <v>2.4600000000000009</v>
      </c>
      <c r="V11" s="59">
        <f t="shared" si="10"/>
        <v>5.74</v>
      </c>
      <c r="W11" s="79">
        <f t="shared" si="11"/>
        <v>8.2000000000000011</v>
      </c>
      <c r="X11" s="60">
        <f t="shared" si="6"/>
        <v>8.8894927536231894</v>
      </c>
    </row>
    <row r="12" spans="1:24" ht="15" customHeight="1" x14ac:dyDescent="0.25">
      <c r="A12" s="5">
        <v>10</v>
      </c>
      <c r="B12" s="64" t="s">
        <v>89</v>
      </c>
      <c r="C12" s="17">
        <v>5</v>
      </c>
      <c r="D12" s="17"/>
      <c r="E12" s="57">
        <v>1</v>
      </c>
      <c r="F12" s="75">
        <v>10</v>
      </c>
      <c r="G12" s="75">
        <v>10</v>
      </c>
      <c r="H12" s="32">
        <v>10</v>
      </c>
      <c r="I12" s="32">
        <f t="shared" si="1"/>
        <v>7.2</v>
      </c>
      <c r="J12" s="85">
        <f t="shared" si="2"/>
        <v>2.52</v>
      </c>
      <c r="K12" s="32">
        <v>6</v>
      </c>
      <c r="L12" s="32">
        <v>10</v>
      </c>
      <c r="M12" s="32">
        <v>7</v>
      </c>
      <c r="N12" s="32">
        <f t="shared" si="3"/>
        <v>7.666666666666667</v>
      </c>
      <c r="O12" s="81">
        <f t="shared" si="4"/>
        <v>2.6833333333333336</v>
      </c>
      <c r="P12" s="54">
        <v>8</v>
      </c>
      <c r="Q12" s="54">
        <v>7</v>
      </c>
      <c r="R12" s="54">
        <v>7</v>
      </c>
      <c r="S12" s="54">
        <v>6</v>
      </c>
      <c r="T12" s="70">
        <f>AVERAGE(P12:S12)</f>
        <v>7</v>
      </c>
      <c r="U12" s="71">
        <f>T12*3/10</f>
        <v>2.1</v>
      </c>
      <c r="V12" s="59"/>
      <c r="W12" s="79">
        <f t="shared" ref="W12" si="12">+U12+O12+J12</f>
        <v>7.3033333333333328</v>
      </c>
      <c r="X12" s="60">
        <f t="shared" si="6"/>
        <v>8.8894927536231894</v>
      </c>
    </row>
    <row r="13" spans="1:24" ht="15" customHeight="1" x14ac:dyDescent="0.25">
      <c r="A13" s="5">
        <v>11</v>
      </c>
      <c r="B13" s="64" t="s">
        <v>90</v>
      </c>
      <c r="C13" s="17">
        <v>3</v>
      </c>
      <c r="D13" s="17"/>
      <c r="E13" s="57"/>
      <c r="F13" s="75">
        <v>10</v>
      </c>
      <c r="G13" s="75">
        <v>10</v>
      </c>
      <c r="H13" s="32">
        <v>10</v>
      </c>
      <c r="I13" s="32">
        <f t="shared" si="1"/>
        <v>8.25</v>
      </c>
      <c r="J13" s="85">
        <f t="shared" si="2"/>
        <v>2.8875000000000002</v>
      </c>
      <c r="K13" s="32">
        <v>10</v>
      </c>
      <c r="L13" s="32">
        <v>8</v>
      </c>
      <c r="M13" s="32">
        <v>7</v>
      </c>
      <c r="N13" s="32">
        <f t="shared" si="3"/>
        <v>8.3333333333333339</v>
      </c>
      <c r="O13" s="81">
        <f t="shared" si="4"/>
        <v>2.916666666666667</v>
      </c>
      <c r="P13" s="54"/>
      <c r="Q13" s="54"/>
      <c r="R13" s="54"/>
      <c r="S13" s="54"/>
      <c r="T13" s="70"/>
      <c r="U13" s="71">
        <f t="shared" ref="U13:U14" si="13">+W13-V13</f>
        <v>2.4875000000000007</v>
      </c>
      <c r="V13" s="59">
        <f t="shared" ref="V13:V14" si="14">O13+J13</f>
        <v>5.8041666666666671</v>
      </c>
      <c r="W13" s="79">
        <f t="shared" ref="W13:W14" si="15">V13*10/7</f>
        <v>8.2916666666666679</v>
      </c>
      <c r="X13" s="60">
        <f t="shared" si="6"/>
        <v>8.8894927536231894</v>
      </c>
    </row>
    <row r="14" spans="1:24" ht="15" customHeight="1" x14ac:dyDescent="0.25">
      <c r="A14" s="5">
        <v>12</v>
      </c>
      <c r="B14" s="64" t="s">
        <v>91</v>
      </c>
      <c r="C14" s="17">
        <v>10</v>
      </c>
      <c r="D14" s="17">
        <v>10</v>
      </c>
      <c r="E14" s="57">
        <v>1</v>
      </c>
      <c r="F14" s="75">
        <v>8</v>
      </c>
      <c r="G14" s="75">
        <v>10</v>
      </c>
      <c r="H14" s="32">
        <v>10</v>
      </c>
      <c r="I14" s="32">
        <f t="shared" si="1"/>
        <v>8.1666666666666661</v>
      </c>
      <c r="J14" s="85">
        <f t="shared" si="2"/>
        <v>2.8583333333333334</v>
      </c>
      <c r="K14" s="32">
        <v>10</v>
      </c>
      <c r="L14" s="32">
        <v>10</v>
      </c>
      <c r="M14" s="32">
        <v>7</v>
      </c>
      <c r="N14" s="32">
        <f t="shared" si="3"/>
        <v>9</v>
      </c>
      <c r="O14" s="81">
        <f t="shared" si="4"/>
        <v>3.15</v>
      </c>
      <c r="P14" s="25"/>
      <c r="Q14" s="25"/>
      <c r="R14" s="25"/>
      <c r="S14" s="25"/>
      <c r="T14" s="70"/>
      <c r="U14" s="71">
        <f t="shared" si="13"/>
        <v>2.5749999999999993</v>
      </c>
      <c r="V14" s="59">
        <f t="shared" si="14"/>
        <v>6.0083333333333329</v>
      </c>
      <c r="W14" s="79">
        <f t="shared" si="15"/>
        <v>8.5833333333333321</v>
      </c>
      <c r="X14" s="60">
        <f t="shared" si="6"/>
        <v>8.8894927536231894</v>
      </c>
    </row>
    <row r="15" spans="1:24" ht="15" customHeight="1" x14ac:dyDescent="0.25">
      <c r="A15" s="5">
        <v>13</v>
      </c>
      <c r="B15" s="64" t="s">
        <v>92</v>
      </c>
      <c r="C15" s="17">
        <v>10</v>
      </c>
      <c r="D15" s="17"/>
      <c r="E15" s="57">
        <v>1</v>
      </c>
      <c r="F15" s="75">
        <v>8</v>
      </c>
      <c r="G15" s="75">
        <v>10</v>
      </c>
      <c r="H15" s="32">
        <v>10</v>
      </c>
      <c r="I15" s="32">
        <f t="shared" si="1"/>
        <v>7.8</v>
      </c>
      <c r="J15" s="85">
        <f t="shared" si="2"/>
        <v>2.73</v>
      </c>
      <c r="K15" s="32">
        <v>10</v>
      </c>
      <c r="L15" s="32">
        <v>10</v>
      </c>
      <c r="M15" s="32">
        <v>10</v>
      </c>
      <c r="N15" s="32">
        <f t="shared" si="3"/>
        <v>10</v>
      </c>
      <c r="O15" s="81">
        <f t="shared" si="4"/>
        <v>3.5</v>
      </c>
      <c r="P15" s="25">
        <v>6</v>
      </c>
      <c r="Q15" s="25">
        <v>6</v>
      </c>
      <c r="R15" s="25">
        <v>6</v>
      </c>
      <c r="S15" s="25">
        <v>6</v>
      </c>
      <c r="T15" s="70">
        <f t="shared" ref="T15:T19" si="16">AVERAGE(P15:S15)</f>
        <v>6</v>
      </c>
      <c r="U15" s="71">
        <f t="shared" ref="U15:U18" si="17">T15*3/10</f>
        <v>1.8</v>
      </c>
      <c r="V15" s="59"/>
      <c r="W15" s="79">
        <f t="shared" ref="W15:W18" si="18">+U15+O15+J15</f>
        <v>8.0299999999999994</v>
      </c>
      <c r="X15" s="60">
        <f t="shared" si="6"/>
        <v>8.8894927536231894</v>
      </c>
    </row>
    <row r="16" spans="1:24" ht="15" customHeight="1" x14ac:dyDescent="0.25">
      <c r="A16" s="5">
        <v>14</v>
      </c>
      <c r="B16" s="64" t="s">
        <v>93</v>
      </c>
      <c r="C16" s="17">
        <v>6</v>
      </c>
      <c r="D16" s="17"/>
      <c r="E16" s="57"/>
      <c r="F16" s="75">
        <v>10</v>
      </c>
      <c r="G16" s="75">
        <v>10</v>
      </c>
      <c r="H16" s="32">
        <v>10</v>
      </c>
      <c r="I16" s="32">
        <f t="shared" si="1"/>
        <v>9</v>
      </c>
      <c r="J16" s="85">
        <f t="shared" si="2"/>
        <v>3.15</v>
      </c>
      <c r="K16" s="32">
        <v>10</v>
      </c>
      <c r="L16" s="32">
        <v>8</v>
      </c>
      <c r="M16" s="32">
        <v>7</v>
      </c>
      <c r="N16" s="32">
        <f t="shared" si="3"/>
        <v>8.3333333333333339</v>
      </c>
      <c r="O16" s="81">
        <f t="shared" si="4"/>
        <v>2.916666666666667</v>
      </c>
      <c r="P16" s="25">
        <v>10</v>
      </c>
      <c r="Q16" s="25">
        <v>10</v>
      </c>
      <c r="R16" s="25">
        <v>10</v>
      </c>
      <c r="S16" s="25">
        <v>10</v>
      </c>
      <c r="T16" s="70">
        <f t="shared" si="16"/>
        <v>10</v>
      </c>
      <c r="U16" s="71">
        <f t="shared" si="17"/>
        <v>3</v>
      </c>
      <c r="V16" s="59"/>
      <c r="W16" s="79">
        <f t="shared" si="18"/>
        <v>9.0666666666666664</v>
      </c>
      <c r="X16" s="60">
        <f t="shared" si="6"/>
        <v>8.8894927536231894</v>
      </c>
    </row>
    <row r="17" spans="1:24" ht="15" customHeight="1" x14ac:dyDescent="0.25">
      <c r="A17" s="5">
        <v>15</v>
      </c>
      <c r="B17" s="64" t="s">
        <v>94</v>
      </c>
      <c r="C17" s="17">
        <v>5</v>
      </c>
      <c r="D17" s="17"/>
      <c r="E17" s="57">
        <v>6</v>
      </c>
      <c r="F17" s="75">
        <v>8</v>
      </c>
      <c r="G17" s="75">
        <v>10</v>
      </c>
      <c r="H17" s="32">
        <v>10</v>
      </c>
      <c r="I17" s="32">
        <f t="shared" si="1"/>
        <v>7.8</v>
      </c>
      <c r="J17" s="85">
        <f t="shared" si="2"/>
        <v>2.73</v>
      </c>
      <c r="K17" s="32">
        <v>10</v>
      </c>
      <c r="L17" s="32">
        <v>10</v>
      </c>
      <c r="M17" s="32">
        <v>10</v>
      </c>
      <c r="N17" s="32">
        <f t="shared" si="3"/>
        <v>10</v>
      </c>
      <c r="O17" s="81">
        <f t="shared" si="4"/>
        <v>3.5</v>
      </c>
      <c r="P17" s="25">
        <v>8</v>
      </c>
      <c r="Q17" s="25">
        <v>8</v>
      </c>
      <c r="R17" s="25">
        <v>8</v>
      </c>
      <c r="S17" s="25">
        <v>8</v>
      </c>
      <c r="T17" s="70">
        <f t="shared" si="16"/>
        <v>8</v>
      </c>
      <c r="U17" s="71">
        <f t="shared" si="17"/>
        <v>2.4</v>
      </c>
      <c r="V17" s="59"/>
      <c r="W17" s="79">
        <f t="shared" si="18"/>
        <v>8.6300000000000008</v>
      </c>
      <c r="X17" s="60">
        <f t="shared" si="6"/>
        <v>8.8894927536231894</v>
      </c>
    </row>
    <row r="18" spans="1:24" ht="15" customHeight="1" x14ac:dyDescent="0.2">
      <c r="A18" s="5">
        <v>16</v>
      </c>
      <c r="B18" s="64" t="s">
        <v>95</v>
      </c>
      <c r="C18" s="17">
        <v>10</v>
      </c>
      <c r="D18" s="17"/>
      <c r="E18" s="57">
        <v>1</v>
      </c>
      <c r="F18" s="75">
        <v>10</v>
      </c>
      <c r="G18" s="75">
        <v>10</v>
      </c>
      <c r="H18" s="32">
        <v>10</v>
      </c>
      <c r="I18" s="32">
        <f t="shared" si="1"/>
        <v>8.1999999999999993</v>
      </c>
      <c r="J18" s="85">
        <f t="shared" si="2"/>
        <v>2.8699999999999997</v>
      </c>
      <c r="K18" s="32">
        <v>10</v>
      </c>
      <c r="L18" s="32">
        <v>10</v>
      </c>
      <c r="M18" s="32">
        <v>10</v>
      </c>
      <c r="N18" s="32">
        <f t="shared" si="3"/>
        <v>10</v>
      </c>
      <c r="O18" s="81">
        <f t="shared" si="4"/>
        <v>3.5</v>
      </c>
      <c r="P18" s="32">
        <v>10</v>
      </c>
      <c r="Q18" s="32">
        <v>10</v>
      </c>
      <c r="R18" s="32">
        <v>10</v>
      </c>
      <c r="S18" s="32">
        <v>10</v>
      </c>
      <c r="T18" s="70">
        <f t="shared" si="16"/>
        <v>10</v>
      </c>
      <c r="U18" s="71">
        <f t="shared" si="17"/>
        <v>3</v>
      </c>
      <c r="V18" s="59"/>
      <c r="W18" s="79">
        <f t="shared" si="18"/>
        <v>9.3699999999999992</v>
      </c>
      <c r="X18" s="60">
        <f t="shared" si="6"/>
        <v>8.8894927536231894</v>
      </c>
    </row>
    <row r="19" spans="1:24" ht="14.25" customHeight="1" x14ac:dyDescent="0.2">
      <c r="A19" s="5">
        <v>17</v>
      </c>
      <c r="B19" s="64" t="s">
        <v>96</v>
      </c>
      <c r="C19" s="17">
        <v>10</v>
      </c>
      <c r="D19" s="17"/>
      <c r="E19" s="57"/>
      <c r="F19" s="75">
        <v>10</v>
      </c>
      <c r="G19" s="75">
        <v>10</v>
      </c>
      <c r="H19" s="32">
        <v>10</v>
      </c>
      <c r="I19" s="32">
        <f t="shared" si="1"/>
        <v>10</v>
      </c>
      <c r="J19" s="85">
        <f t="shared" si="2"/>
        <v>3.5</v>
      </c>
      <c r="K19" s="32">
        <v>10</v>
      </c>
      <c r="L19" s="32">
        <v>10</v>
      </c>
      <c r="M19" s="32">
        <v>7</v>
      </c>
      <c r="N19" s="32">
        <f t="shared" si="3"/>
        <v>9</v>
      </c>
      <c r="O19" s="81">
        <f t="shared" si="4"/>
        <v>3.15</v>
      </c>
      <c r="P19" s="32">
        <v>10</v>
      </c>
      <c r="Q19" s="32">
        <v>10</v>
      </c>
      <c r="R19" s="32">
        <v>10</v>
      </c>
      <c r="S19" s="32">
        <v>10</v>
      </c>
      <c r="T19" s="70">
        <f t="shared" si="16"/>
        <v>10</v>
      </c>
      <c r="U19" s="71">
        <f t="shared" ref="U19:U21" si="19">+W19-V19</f>
        <v>2.8499999999999996</v>
      </c>
      <c r="V19" s="59">
        <f t="shared" ref="V19:V21" si="20">O19+J19</f>
        <v>6.65</v>
      </c>
      <c r="W19" s="79">
        <f t="shared" ref="W19:W21" si="21">V19*10/7</f>
        <v>9.5</v>
      </c>
      <c r="X19" s="60">
        <f t="shared" si="6"/>
        <v>8.8894927536231894</v>
      </c>
    </row>
    <row r="20" spans="1:24" ht="15" customHeight="1" x14ac:dyDescent="0.2">
      <c r="A20" s="5">
        <v>18</v>
      </c>
      <c r="B20" s="64" t="s">
        <v>97</v>
      </c>
      <c r="C20" s="17">
        <v>10</v>
      </c>
      <c r="D20" s="17"/>
      <c r="E20" s="57">
        <v>1</v>
      </c>
      <c r="F20" s="75">
        <v>8</v>
      </c>
      <c r="G20" s="75">
        <v>10</v>
      </c>
      <c r="H20" s="32">
        <v>10</v>
      </c>
      <c r="I20" s="32">
        <f t="shared" si="1"/>
        <v>7.8</v>
      </c>
      <c r="J20" s="85">
        <f t="shared" si="2"/>
        <v>2.73</v>
      </c>
      <c r="K20" s="32">
        <v>10</v>
      </c>
      <c r="L20" s="32">
        <v>10</v>
      </c>
      <c r="M20" s="32">
        <v>7</v>
      </c>
      <c r="N20" s="32">
        <f t="shared" si="3"/>
        <v>9</v>
      </c>
      <c r="O20" s="81">
        <f t="shared" si="4"/>
        <v>3.15</v>
      </c>
      <c r="P20" s="32"/>
      <c r="Q20" s="32"/>
      <c r="R20" s="32"/>
      <c r="S20" s="32"/>
      <c r="T20" s="70"/>
      <c r="U20" s="71">
        <f t="shared" si="19"/>
        <v>2.5200000000000005</v>
      </c>
      <c r="V20" s="59">
        <f t="shared" si="20"/>
        <v>5.88</v>
      </c>
      <c r="W20" s="79">
        <f t="shared" si="21"/>
        <v>8.4</v>
      </c>
      <c r="X20" s="60">
        <f t="shared" si="6"/>
        <v>8.8894927536231894</v>
      </c>
    </row>
    <row r="21" spans="1:24" ht="15" customHeight="1" x14ac:dyDescent="0.2">
      <c r="A21" s="5">
        <v>19</v>
      </c>
      <c r="B21" s="64" t="s">
        <v>98</v>
      </c>
      <c r="C21" s="17">
        <v>10</v>
      </c>
      <c r="D21" s="17">
        <v>10</v>
      </c>
      <c r="E21" s="57">
        <v>10</v>
      </c>
      <c r="F21" s="75">
        <v>10</v>
      </c>
      <c r="G21" s="75">
        <v>10</v>
      </c>
      <c r="H21" s="32">
        <v>10</v>
      </c>
      <c r="I21" s="32">
        <f t="shared" si="1"/>
        <v>10</v>
      </c>
      <c r="J21" s="85">
        <f t="shared" si="2"/>
        <v>3.5</v>
      </c>
      <c r="K21" s="32">
        <v>10</v>
      </c>
      <c r="L21" s="32">
        <v>10</v>
      </c>
      <c r="M21" s="32">
        <v>10</v>
      </c>
      <c r="N21" s="32">
        <f t="shared" si="3"/>
        <v>10</v>
      </c>
      <c r="O21" s="81">
        <f t="shared" si="4"/>
        <v>3.5</v>
      </c>
      <c r="P21" s="32"/>
      <c r="Q21" s="32"/>
      <c r="R21" s="32"/>
      <c r="S21" s="32"/>
      <c r="T21" s="70"/>
      <c r="U21" s="71">
        <f t="shared" si="19"/>
        <v>3</v>
      </c>
      <c r="V21" s="59">
        <f t="shared" si="20"/>
        <v>7</v>
      </c>
      <c r="W21" s="79">
        <f t="shared" si="21"/>
        <v>10</v>
      </c>
      <c r="X21" s="60">
        <f t="shared" si="6"/>
        <v>8.8894927536231894</v>
      </c>
    </row>
    <row r="22" spans="1:24" ht="15" customHeight="1" x14ac:dyDescent="0.2">
      <c r="A22" s="5">
        <v>20</v>
      </c>
      <c r="B22" s="64" t="s">
        <v>99</v>
      </c>
      <c r="C22" s="17">
        <v>10</v>
      </c>
      <c r="D22" s="17">
        <v>10</v>
      </c>
      <c r="E22" s="57"/>
      <c r="F22" s="75">
        <v>10</v>
      </c>
      <c r="G22" s="75">
        <v>10</v>
      </c>
      <c r="H22" s="32">
        <v>10</v>
      </c>
      <c r="I22" s="32">
        <f t="shared" si="1"/>
        <v>10</v>
      </c>
      <c r="J22" s="85">
        <f t="shared" si="2"/>
        <v>3.5</v>
      </c>
      <c r="K22" s="32">
        <v>10</v>
      </c>
      <c r="L22" s="32">
        <v>10</v>
      </c>
      <c r="M22" s="32">
        <v>7</v>
      </c>
      <c r="N22" s="32">
        <f t="shared" si="3"/>
        <v>9</v>
      </c>
      <c r="O22" s="81">
        <f t="shared" si="4"/>
        <v>3.15</v>
      </c>
      <c r="P22" s="32">
        <v>10</v>
      </c>
      <c r="Q22" s="32">
        <v>10</v>
      </c>
      <c r="R22" s="32">
        <v>10</v>
      </c>
      <c r="S22" s="32">
        <v>10</v>
      </c>
      <c r="T22" s="70">
        <f>AVERAGE(P22:S22)</f>
        <v>10</v>
      </c>
      <c r="U22" s="71">
        <f>T22*3/10</f>
        <v>3</v>
      </c>
      <c r="V22" s="59"/>
      <c r="W22" s="79">
        <f t="shared" ref="W22" si="22">+U22+O22+J22</f>
        <v>9.65</v>
      </c>
      <c r="X22" s="60">
        <f t="shared" si="6"/>
        <v>8.8894927536231894</v>
      </c>
    </row>
    <row r="23" spans="1:24" ht="15" customHeight="1" x14ac:dyDescent="0.2">
      <c r="A23" s="5">
        <v>21</v>
      </c>
      <c r="B23" s="64" t="s">
        <v>100</v>
      </c>
      <c r="C23" s="17">
        <v>10</v>
      </c>
      <c r="D23" s="17"/>
      <c r="E23" s="57"/>
      <c r="F23" s="75">
        <v>8</v>
      </c>
      <c r="G23" s="75">
        <v>10</v>
      </c>
      <c r="H23" s="32">
        <v>10</v>
      </c>
      <c r="I23" s="32">
        <f t="shared" si="1"/>
        <v>9.5</v>
      </c>
      <c r="J23" s="85">
        <f t="shared" si="2"/>
        <v>3.3250000000000002</v>
      </c>
      <c r="K23" s="32">
        <v>10</v>
      </c>
      <c r="L23" s="32">
        <v>10</v>
      </c>
      <c r="M23" s="32">
        <v>7</v>
      </c>
      <c r="N23" s="32">
        <f t="shared" si="3"/>
        <v>9</v>
      </c>
      <c r="O23" s="81">
        <f t="shared" si="4"/>
        <v>3.15</v>
      </c>
      <c r="P23" s="32"/>
      <c r="Q23" s="32"/>
      <c r="R23" s="32"/>
      <c r="S23" s="32"/>
      <c r="T23" s="70"/>
      <c r="U23" s="71">
        <f t="shared" ref="U23:U24" si="23">+W23-V23</f>
        <v>2.7750000000000004</v>
      </c>
      <c r="V23" s="59">
        <f t="shared" ref="V23:V24" si="24">O23+J23</f>
        <v>6.4749999999999996</v>
      </c>
      <c r="W23" s="79">
        <f t="shared" ref="W23:W24" si="25">V23*10/7</f>
        <v>9.25</v>
      </c>
      <c r="X23" s="60">
        <f t="shared" si="6"/>
        <v>8.8894927536231894</v>
      </c>
    </row>
    <row r="24" spans="1:24" ht="15" customHeight="1" x14ac:dyDescent="0.2">
      <c r="A24" s="5">
        <v>22</v>
      </c>
      <c r="B24" s="27" t="s">
        <v>79</v>
      </c>
      <c r="C24" s="17">
        <v>2</v>
      </c>
      <c r="D24" s="17"/>
      <c r="E24" s="57"/>
      <c r="F24" s="75">
        <v>10</v>
      </c>
      <c r="G24" s="75">
        <v>10</v>
      </c>
      <c r="H24" s="32">
        <v>10</v>
      </c>
      <c r="I24" s="32">
        <f t="shared" si="1"/>
        <v>8</v>
      </c>
      <c r="J24" s="85">
        <f t="shared" si="2"/>
        <v>2.8</v>
      </c>
      <c r="K24" s="32">
        <v>10</v>
      </c>
      <c r="L24" s="32">
        <v>8</v>
      </c>
      <c r="M24" s="32">
        <v>8</v>
      </c>
      <c r="N24" s="32">
        <f t="shared" si="3"/>
        <v>8.6666666666666661</v>
      </c>
      <c r="O24" s="81">
        <f t="shared" si="4"/>
        <v>3.0333333333333332</v>
      </c>
      <c r="P24" s="32"/>
      <c r="Q24" s="32"/>
      <c r="R24" s="32"/>
      <c r="S24" s="32"/>
      <c r="T24" s="70"/>
      <c r="U24" s="71">
        <f t="shared" si="23"/>
        <v>2.4999999999999991</v>
      </c>
      <c r="V24" s="59">
        <f t="shared" si="24"/>
        <v>5.833333333333333</v>
      </c>
      <c r="W24" s="79">
        <f t="shared" si="25"/>
        <v>8.3333333333333321</v>
      </c>
      <c r="X24" s="60">
        <f t="shared" si="6"/>
        <v>8.8894927536231894</v>
      </c>
    </row>
    <row r="25" spans="1:24" ht="15" customHeight="1" x14ac:dyDescent="0.2">
      <c r="A25" s="5">
        <v>23</v>
      </c>
      <c r="B25" s="64" t="s">
        <v>101</v>
      </c>
      <c r="C25" s="17">
        <v>10</v>
      </c>
      <c r="D25" s="17"/>
      <c r="E25" s="57">
        <v>10</v>
      </c>
      <c r="F25" s="75">
        <v>8</v>
      </c>
      <c r="G25" s="75">
        <v>10</v>
      </c>
      <c r="H25" s="32">
        <v>10</v>
      </c>
      <c r="I25" s="32">
        <f t="shared" si="1"/>
        <v>9.6</v>
      </c>
      <c r="J25" s="85">
        <f t="shared" si="2"/>
        <v>3.3600000000000003</v>
      </c>
      <c r="K25" s="32">
        <v>10</v>
      </c>
      <c r="L25" s="32">
        <v>10</v>
      </c>
      <c r="M25" s="32">
        <v>7</v>
      </c>
      <c r="N25" s="32">
        <f t="shared" si="3"/>
        <v>9</v>
      </c>
      <c r="O25" s="81">
        <f t="shared" si="4"/>
        <v>3.15</v>
      </c>
      <c r="P25" s="32">
        <v>10</v>
      </c>
      <c r="Q25" s="32"/>
      <c r="R25" s="32"/>
      <c r="S25" s="32"/>
      <c r="T25" s="70">
        <f>AVERAGE(P25:S25)</f>
        <v>10</v>
      </c>
      <c r="U25" s="71">
        <f>T25*3/10</f>
        <v>3</v>
      </c>
      <c r="V25" s="59"/>
      <c r="W25" s="79">
        <f t="shared" ref="W25" si="26">+U25+O25+J25</f>
        <v>9.5100000000000016</v>
      </c>
      <c r="X25" s="60">
        <f t="shared" si="6"/>
        <v>8.8894927536231894</v>
      </c>
    </row>
    <row r="26" spans="1:24" s="66" customFormat="1" ht="12" x14ac:dyDescent="0.2">
      <c r="C26" s="69"/>
      <c r="D26" s="67"/>
      <c r="E26" s="67"/>
      <c r="F26" s="67">
        <f t="shared" ref="F26:K26" si="27">AVERAGE(F3:F25)</f>
        <v>9.304347826086957</v>
      </c>
      <c r="G26" s="67">
        <f t="shared" si="27"/>
        <v>10</v>
      </c>
      <c r="H26" s="67">
        <f t="shared" si="27"/>
        <v>10</v>
      </c>
      <c r="I26" s="32">
        <f t="shared" si="1"/>
        <v>9.7681159420289863</v>
      </c>
      <c r="J26" s="85">
        <f t="shared" si="2"/>
        <v>3.4188405797101451</v>
      </c>
      <c r="K26" s="67">
        <f t="shared" si="27"/>
        <v>9.8260869565217384</v>
      </c>
      <c r="L26" s="67"/>
      <c r="M26" s="67"/>
      <c r="N26" s="67">
        <f t="shared" ref="N26:W26" si="28">AVERAGE(N3:N25)</f>
        <v>9.2318840579710137</v>
      </c>
      <c r="O26" s="82">
        <f t="shared" si="28"/>
        <v>3.2311594202898548</v>
      </c>
      <c r="P26" s="67">
        <f t="shared" si="28"/>
        <v>9.0833333333333339</v>
      </c>
      <c r="Q26" s="67">
        <f t="shared" si="28"/>
        <v>8</v>
      </c>
      <c r="R26" s="67">
        <f t="shared" si="28"/>
        <v>8.454545454545455</v>
      </c>
      <c r="S26" s="67">
        <f t="shared" si="28"/>
        <v>8.545454545454545</v>
      </c>
      <c r="T26" s="68">
        <f t="shared" si="28"/>
        <v>8.625</v>
      </c>
      <c r="U26" s="68">
        <f t="shared" si="28"/>
        <v>2.6105434782608699</v>
      </c>
      <c r="V26" s="67"/>
      <c r="W26" s="68">
        <f t="shared" si="28"/>
        <v>8.8894927536231894</v>
      </c>
    </row>
    <row r="28" spans="1:24" ht="15" x14ac:dyDescent="0.2">
      <c r="B28" s="17" t="s">
        <v>41</v>
      </c>
      <c r="C28" s="61">
        <v>10</v>
      </c>
    </row>
    <row r="29" spans="1:24" ht="15" x14ac:dyDescent="0.25">
      <c r="B29" s="56" t="s">
        <v>77</v>
      </c>
      <c r="C29" s="25">
        <v>9</v>
      </c>
    </row>
    <row r="30" spans="1:24" ht="15" x14ac:dyDescent="0.25">
      <c r="B30" s="56" t="s">
        <v>78</v>
      </c>
      <c r="C30" s="25">
        <v>8</v>
      </c>
    </row>
    <row r="31" spans="1:24" ht="15" x14ac:dyDescent="0.25">
      <c r="B31" s="56" t="s">
        <v>38</v>
      </c>
      <c r="C31" s="25">
        <v>7</v>
      </c>
    </row>
    <row r="32" spans="1:24" ht="15" x14ac:dyDescent="0.25">
      <c r="B32" s="56" t="s">
        <v>1</v>
      </c>
      <c r="C32" s="25">
        <v>6</v>
      </c>
    </row>
    <row r="33" spans="2:3" ht="15" x14ac:dyDescent="0.25">
      <c r="B33" s="56" t="s">
        <v>2</v>
      </c>
      <c r="C33" s="25">
        <v>5</v>
      </c>
    </row>
    <row r="34" spans="2:3" ht="15" x14ac:dyDescent="0.25">
      <c r="B34" s="56" t="s">
        <v>3</v>
      </c>
      <c r="C34" s="25">
        <v>4</v>
      </c>
    </row>
    <row r="35" spans="2:3" ht="15" x14ac:dyDescent="0.25">
      <c r="B35" s="56" t="s">
        <v>4</v>
      </c>
      <c r="C35" s="25">
        <v>3</v>
      </c>
    </row>
    <row r="36" spans="2:3" ht="15" x14ac:dyDescent="0.25">
      <c r="B36" s="56" t="s">
        <v>5</v>
      </c>
      <c r="C36" s="25">
        <v>2</v>
      </c>
    </row>
    <row r="37" spans="2:3" ht="15" x14ac:dyDescent="0.25">
      <c r="B37" s="56" t="s">
        <v>6</v>
      </c>
      <c r="C37" s="25">
        <v>1</v>
      </c>
    </row>
    <row r="68" spans="2:2" x14ac:dyDescent="0.2">
      <c r="B68" s="2" t="s">
        <v>103</v>
      </c>
    </row>
  </sheetData>
  <mergeCells count="4">
    <mergeCell ref="L1:O1"/>
    <mergeCell ref="P1:U1"/>
    <mergeCell ref="C2:E2"/>
    <mergeCell ref="C1:J1"/>
  </mergeCells>
  <pageMargins left="0.27559055118110237" right="0.23622047244094491" top="0.74803149606299213" bottom="0.74803149606299213" header="0.31496062992125984" footer="0.31496062992125984"/>
  <pageSetup paperSize="9" scale="6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5CCEA-8655-43CC-B737-5CFD480B5815}">
  <dimension ref="A2:AG42"/>
  <sheetViews>
    <sheetView tabSelected="1" zoomScaleNormal="100" workbookViewId="0">
      <pane xSplit="2" ySplit="3" topLeftCell="G4" activePane="bottomRight" state="frozen"/>
      <selection pane="topRight" activeCell="C1" sqref="C1"/>
      <selection pane="bottomLeft" activeCell="A4" sqref="A4"/>
      <selection pane="bottomRight" activeCell="Q24" sqref="Q24"/>
    </sheetView>
  </sheetViews>
  <sheetFormatPr baseColWidth="10" defaultRowHeight="15" x14ac:dyDescent="0.25"/>
  <cols>
    <col min="1" max="1" width="6.85546875" style="11" customWidth="1"/>
    <col min="2" max="2" width="34.140625" style="11" customWidth="1"/>
    <col min="3" max="5" width="6.42578125" style="11" customWidth="1"/>
    <col min="6" max="6" width="11" style="11" customWidth="1"/>
    <col min="7" max="8" width="13.42578125" style="11" customWidth="1"/>
    <col min="9" max="9" width="11.42578125" style="11" hidden="1" customWidth="1"/>
    <col min="10" max="10" width="9" style="104" customWidth="1"/>
    <col min="11" max="11" width="9.7109375" style="104" customWidth="1"/>
    <col min="12" max="12" width="11.42578125" style="33" customWidth="1"/>
    <col min="13" max="13" width="11.42578125" style="95" customWidth="1"/>
    <col min="14" max="15" width="11.42578125" style="11" customWidth="1"/>
    <col min="16" max="16" width="10.5703125" style="11" customWidth="1"/>
    <col min="17" max="17" width="11.42578125" style="113" customWidth="1"/>
    <col min="18" max="20" width="11.42578125" style="11" hidden="1" customWidth="1"/>
    <col min="21" max="21" width="7.28515625" style="107" customWidth="1"/>
    <col min="22" max="22" width="7" style="107" customWidth="1"/>
    <col min="23" max="26" width="11.42578125" style="11" customWidth="1"/>
    <col min="27" max="27" width="12.140625" style="11" customWidth="1"/>
    <col min="28" max="28" width="11.42578125" style="11" customWidth="1"/>
    <col min="29" max="29" width="8.85546875" style="11" customWidth="1"/>
    <col min="30" max="31" width="9.42578125" style="33" customWidth="1"/>
    <col min="32" max="32" width="7.5703125" style="11" customWidth="1"/>
    <col min="33" max="33" width="8.7109375" style="29" customWidth="1"/>
    <col min="34" max="16384" width="11.42578125" style="11"/>
  </cols>
  <sheetData>
    <row r="2" spans="1:33" x14ac:dyDescent="0.25">
      <c r="A2" s="52"/>
      <c r="B2" s="52" t="s">
        <v>14</v>
      </c>
      <c r="C2" s="52"/>
      <c r="D2" s="52"/>
      <c r="E2" s="52"/>
      <c r="F2" s="52"/>
      <c r="G2" s="52"/>
      <c r="H2" s="52"/>
      <c r="I2" s="65"/>
      <c r="J2" s="127" t="s">
        <v>74</v>
      </c>
      <c r="K2" s="127"/>
      <c r="L2" s="88"/>
      <c r="M2" s="91"/>
      <c r="N2" s="53"/>
      <c r="O2" s="53"/>
      <c r="P2" s="52"/>
      <c r="Q2" s="109"/>
      <c r="R2" s="53"/>
      <c r="S2" s="128" t="s">
        <v>22</v>
      </c>
      <c r="T2" s="128"/>
      <c r="U2" s="128"/>
      <c r="V2" s="128"/>
      <c r="W2" s="128" t="s">
        <v>75</v>
      </c>
      <c r="X2" s="128"/>
      <c r="Y2" s="128"/>
      <c r="Z2" s="128"/>
      <c r="AA2" s="128"/>
      <c r="AB2" s="128"/>
      <c r="AC2" s="52"/>
      <c r="AD2" s="116"/>
      <c r="AE2" s="116"/>
      <c r="AF2" s="52"/>
      <c r="AG2" s="98"/>
    </row>
    <row r="3" spans="1:33" ht="69.75" customHeight="1" x14ac:dyDescent="0.25">
      <c r="A3" s="7"/>
      <c r="B3" s="96" t="s">
        <v>0</v>
      </c>
      <c r="C3" s="55" t="s">
        <v>68</v>
      </c>
      <c r="D3" s="55"/>
      <c r="E3" s="55"/>
      <c r="F3" s="9" t="s">
        <v>67</v>
      </c>
      <c r="G3" s="9" t="s">
        <v>69</v>
      </c>
      <c r="H3" s="9" t="s">
        <v>70</v>
      </c>
      <c r="I3" s="9" t="s">
        <v>30</v>
      </c>
      <c r="J3" s="101" t="s">
        <v>7</v>
      </c>
      <c r="K3" s="101" t="s">
        <v>21</v>
      </c>
      <c r="L3" s="41" t="s">
        <v>24</v>
      </c>
      <c r="M3" s="92" t="s">
        <v>23</v>
      </c>
      <c r="N3" s="9" t="s">
        <v>71</v>
      </c>
      <c r="O3" s="9" t="s">
        <v>72</v>
      </c>
      <c r="P3" s="9" t="s">
        <v>66</v>
      </c>
      <c r="Q3" s="110" t="s">
        <v>32</v>
      </c>
      <c r="R3" s="9" t="s">
        <v>33</v>
      </c>
      <c r="S3" s="9" t="s">
        <v>64</v>
      </c>
      <c r="T3" s="9" t="s">
        <v>65</v>
      </c>
      <c r="U3" s="105" t="s">
        <v>7</v>
      </c>
      <c r="V3" s="105" t="s">
        <v>21</v>
      </c>
      <c r="W3" s="9" t="s">
        <v>9</v>
      </c>
      <c r="X3" s="9" t="s">
        <v>10</v>
      </c>
      <c r="Y3" s="9" t="s">
        <v>11</v>
      </c>
      <c r="Z3" s="9" t="s">
        <v>12</v>
      </c>
      <c r="AA3" s="9" t="s">
        <v>7</v>
      </c>
      <c r="AB3" s="9" t="s">
        <v>8</v>
      </c>
      <c r="AC3" s="9" t="s">
        <v>16</v>
      </c>
      <c r="AD3" s="117" t="s">
        <v>27</v>
      </c>
      <c r="AE3" s="117" t="s">
        <v>104</v>
      </c>
      <c r="AF3" s="8" t="s">
        <v>26</v>
      </c>
      <c r="AG3" s="114" t="s">
        <v>73</v>
      </c>
    </row>
    <row r="4" spans="1:33" ht="18" customHeight="1" x14ac:dyDescent="0.25">
      <c r="A4" s="5">
        <v>1</v>
      </c>
      <c r="B4" s="97" t="str">
        <f>+'PARCIAL 1'!B3</f>
        <v>AGUILAR yAGUANA FERNANDO MATIAS</v>
      </c>
      <c r="C4" s="25">
        <v>10</v>
      </c>
      <c r="D4" s="25"/>
      <c r="E4" s="54">
        <v>5</v>
      </c>
      <c r="F4" s="100">
        <v>7</v>
      </c>
      <c r="G4" s="100">
        <v>10</v>
      </c>
      <c r="H4" s="100">
        <v>10</v>
      </c>
      <c r="I4" s="13"/>
      <c r="J4" s="102">
        <f>AVERAGE(C4:I4)</f>
        <v>8.4</v>
      </c>
      <c r="K4" s="102">
        <f>J4*3.5/10</f>
        <v>2.9400000000000004</v>
      </c>
      <c r="L4" s="89">
        <v>10</v>
      </c>
      <c r="M4" s="93">
        <v>10</v>
      </c>
      <c r="N4" s="100">
        <v>10</v>
      </c>
      <c r="O4" s="100">
        <v>10</v>
      </c>
      <c r="P4" s="100">
        <v>6</v>
      </c>
      <c r="Q4" s="111">
        <v>7</v>
      </c>
      <c r="R4" s="13"/>
      <c r="S4" s="54"/>
      <c r="T4" s="54"/>
      <c r="U4" s="108">
        <f>AVERAGE(N4:T4)</f>
        <v>8.25</v>
      </c>
      <c r="V4" s="108">
        <f>U4*3.5/10</f>
        <v>2.8875000000000002</v>
      </c>
      <c r="W4" s="25"/>
      <c r="X4" s="25"/>
      <c r="Y4" s="25"/>
      <c r="Z4" s="25"/>
      <c r="AA4" s="62"/>
      <c r="AB4" s="24">
        <f>+AD4-AC4</f>
        <v>2.4975000000000005</v>
      </c>
      <c r="AC4" s="24">
        <f>V4+K4</f>
        <v>5.8275000000000006</v>
      </c>
      <c r="AD4" s="118">
        <f>AC4*10/7</f>
        <v>8.3250000000000011</v>
      </c>
      <c r="AE4" s="118">
        <f>AD27</f>
        <v>8.2707608695652191</v>
      </c>
      <c r="AF4" s="24">
        <f>+'PARCIAL 1'!W3</f>
        <v>9.2750000000000004</v>
      </c>
      <c r="AG4" s="115">
        <f>AF4+AD4</f>
        <v>17.600000000000001</v>
      </c>
    </row>
    <row r="5" spans="1:33" ht="18" customHeight="1" x14ac:dyDescent="0.25">
      <c r="A5" s="5">
        <v>2</v>
      </c>
      <c r="B5" s="97" t="str">
        <f>+'PARCIAL 1'!B4</f>
        <v>ANRANGO OLMEDO BELEN PAOLA</v>
      </c>
      <c r="C5" s="25">
        <v>10</v>
      </c>
      <c r="D5" s="25">
        <v>1</v>
      </c>
      <c r="E5" s="54">
        <v>1</v>
      </c>
      <c r="F5" s="100">
        <v>9</v>
      </c>
      <c r="G5" s="100">
        <v>10</v>
      </c>
      <c r="H5" s="100">
        <v>9</v>
      </c>
      <c r="I5" s="13"/>
      <c r="J5" s="102">
        <f t="shared" ref="J5:J26" si="0">AVERAGE(C5:I5)</f>
        <v>6.666666666666667</v>
      </c>
      <c r="K5" s="102">
        <f t="shared" ref="K5:K26" si="1">J5*3.5/10</f>
        <v>2.3333333333333335</v>
      </c>
      <c r="L5" s="89">
        <v>10</v>
      </c>
      <c r="M5" s="93">
        <v>10</v>
      </c>
      <c r="N5" s="100">
        <v>10</v>
      </c>
      <c r="O5" s="100">
        <v>10</v>
      </c>
      <c r="P5" s="100">
        <v>2</v>
      </c>
      <c r="Q5" s="111"/>
      <c r="R5" s="13"/>
      <c r="S5" s="54"/>
      <c r="T5" s="54"/>
      <c r="U5" s="108">
        <f t="shared" ref="U5:U26" si="2">AVERAGE(N5:T5)</f>
        <v>7.333333333333333</v>
      </c>
      <c r="V5" s="108">
        <f t="shared" ref="V5:V26" si="3">U5*3.5/10</f>
        <v>2.5666666666666664</v>
      </c>
      <c r="W5" s="25"/>
      <c r="X5" s="25"/>
      <c r="Y5" s="25"/>
      <c r="Z5" s="25"/>
      <c r="AA5" s="62"/>
      <c r="AB5" s="24">
        <f>+AD5-AC5</f>
        <v>2.0999999999999996</v>
      </c>
      <c r="AC5" s="24">
        <f>V5+K5</f>
        <v>4.9000000000000004</v>
      </c>
      <c r="AD5" s="118">
        <f>AC5*10/7</f>
        <v>7</v>
      </c>
      <c r="AE5" s="118">
        <f>+AE4</f>
        <v>8.2707608695652191</v>
      </c>
      <c r="AF5" s="24">
        <f>+'PARCIAL 1'!W4</f>
        <v>9.2416666666666671</v>
      </c>
      <c r="AG5" s="115">
        <f t="shared" ref="AG5:AG26" si="4">AF5+AD5</f>
        <v>16.241666666666667</v>
      </c>
    </row>
    <row r="6" spans="1:33" ht="18" customHeight="1" x14ac:dyDescent="0.25">
      <c r="A6" s="5">
        <v>3</v>
      </c>
      <c r="B6" s="97" t="str">
        <f>+'PARCIAL 1'!B5</f>
        <v>CANDO CANDO JOSE MANUEL</v>
      </c>
      <c r="C6" s="25" t="s">
        <v>102</v>
      </c>
      <c r="D6" s="25">
        <v>1</v>
      </c>
      <c r="E6" s="54">
        <v>3</v>
      </c>
      <c r="F6" s="100">
        <v>10</v>
      </c>
      <c r="G6" s="100">
        <v>10</v>
      </c>
      <c r="H6" s="100">
        <v>10</v>
      </c>
      <c r="I6" s="13"/>
      <c r="J6" s="102">
        <f t="shared" si="0"/>
        <v>6.8</v>
      </c>
      <c r="K6" s="102">
        <f t="shared" si="1"/>
        <v>2.38</v>
      </c>
      <c r="L6" s="89">
        <v>5</v>
      </c>
      <c r="M6" s="93">
        <v>5</v>
      </c>
      <c r="N6" s="100">
        <v>10</v>
      </c>
      <c r="O6" s="100">
        <v>10</v>
      </c>
      <c r="P6" s="100">
        <v>10</v>
      </c>
      <c r="Q6" s="111">
        <v>7</v>
      </c>
      <c r="R6" s="13"/>
      <c r="S6" s="54"/>
      <c r="T6" s="54"/>
      <c r="U6" s="108">
        <f t="shared" si="2"/>
        <v>9.25</v>
      </c>
      <c r="V6" s="108">
        <f t="shared" si="3"/>
        <v>3.2374999999999998</v>
      </c>
      <c r="W6" s="25">
        <v>10</v>
      </c>
      <c r="X6" s="25">
        <v>8</v>
      </c>
      <c r="Y6" s="25">
        <v>10</v>
      </c>
      <c r="Z6" s="25">
        <v>10</v>
      </c>
      <c r="AA6" s="62">
        <f>AVERAGE(W6:Z6)</f>
        <v>9.5</v>
      </c>
      <c r="AB6" s="62">
        <f>AA6*3/10</f>
        <v>2.85</v>
      </c>
      <c r="AC6" s="24"/>
      <c r="AD6" s="118">
        <f>+AB6+V6+K6</f>
        <v>8.4675000000000011</v>
      </c>
      <c r="AE6" s="118">
        <f t="shared" ref="AE6:AE26" si="5">+AE5</f>
        <v>8.2707608695652191</v>
      </c>
      <c r="AF6" s="24">
        <f>+'PARCIAL 1'!W5</f>
        <v>7.916666666666667</v>
      </c>
      <c r="AG6" s="115">
        <f t="shared" si="4"/>
        <v>16.384166666666669</v>
      </c>
    </row>
    <row r="7" spans="1:33" ht="18" customHeight="1" x14ac:dyDescent="0.25">
      <c r="A7" s="5">
        <v>4</v>
      </c>
      <c r="B7" s="97" t="str">
        <f>+'PARCIAL 1'!B6</f>
        <v>CASPI TARIS DANNy JOEL</v>
      </c>
      <c r="C7" s="25"/>
      <c r="D7" s="25">
        <v>1</v>
      </c>
      <c r="E7" s="98">
        <v>1</v>
      </c>
      <c r="F7" s="100">
        <v>10</v>
      </c>
      <c r="G7" s="100">
        <v>10</v>
      </c>
      <c r="H7" s="100">
        <v>8</v>
      </c>
      <c r="I7" s="13"/>
      <c r="J7" s="102">
        <f t="shared" si="0"/>
        <v>6</v>
      </c>
      <c r="K7" s="102">
        <f t="shared" si="1"/>
        <v>2.1</v>
      </c>
      <c r="L7" s="89">
        <v>10</v>
      </c>
      <c r="M7" s="93">
        <v>10</v>
      </c>
      <c r="N7" s="100">
        <v>10</v>
      </c>
      <c r="O7" s="100">
        <v>10</v>
      </c>
      <c r="P7" s="100">
        <v>7</v>
      </c>
      <c r="Q7" s="111">
        <v>4</v>
      </c>
      <c r="R7" s="13"/>
      <c r="S7" s="54"/>
      <c r="T7" s="54"/>
      <c r="U7" s="108">
        <f t="shared" si="2"/>
        <v>7.75</v>
      </c>
      <c r="V7" s="108">
        <f t="shared" si="3"/>
        <v>2.7124999999999999</v>
      </c>
      <c r="W7" s="25"/>
      <c r="X7" s="25"/>
      <c r="Y7" s="25"/>
      <c r="Z7" s="25"/>
      <c r="AA7" s="62"/>
      <c r="AB7" s="24">
        <f>+AD7-AC7</f>
        <v>2.0625</v>
      </c>
      <c r="AC7" s="24">
        <f>V7+K7</f>
        <v>4.8125</v>
      </c>
      <c r="AD7" s="118">
        <f>AC7*10/7</f>
        <v>6.875</v>
      </c>
      <c r="AE7" s="118">
        <f t="shared" si="5"/>
        <v>8.2707608695652191</v>
      </c>
      <c r="AF7" s="24">
        <f>+'PARCIAL 1'!W6</f>
        <v>9.2100000000000009</v>
      </c>
      <c r="AG7" s="115">
        <f t="shared" si="4"/>
        <v>16.085000000000001</v>
      </c>
    </row>
    <row r="8" spans="1:33" ht="18" customHeight="1" x14ac:dyDescent="0.25">
      <c r="A8" s="5">
        <v>5</v>
      </c>
      <c r="B8" s="97" t="str">
        <f>+'PARCIAL 1'!B7</f>
        <v>CEVALLOS CAChOTE BRyAN GABRIEL</v>
      </c>
      <c r="C8" s="25" t="s">
        <v>102</v>
      </c>
      <c r="D8" s="25">
        <v>1</v>
      </c>
      <c r="E8" s="54">
        <v>4</v>
      </c>
      <c r="F8" s="100">
        <v>8</v>
      </c>
      <c r="G8" s="100">
        <v>10</v>
      </c>
      <c r="H8" s="100">
        <v>10</v>
      </c>
      <c r="I8" s="13"/>
      <c r="J8" s="102">
        <f t="shared" si="0"/>
        <v>6.6</v>
      </c>
      <c r="K8" s="102">
        <f t="shared" si="1"/>
        <v>2.3099999999999996</v>
      </c>
      <c r="L8" s="89">
        <v>10</v>
      </c>
      <c r="M8" s="93">
        <v>10</v>
      </c>
      <c r="N8" s="100">
        <v>10</v>
      </c>
      <c r="O8" s="100">
        <v>10</v>
      </c>
      <c r="P8" s="100">
        <v>10</v>
      </c>
      <c r="Q8" s="111">
        <v>9</v>
      </c>
      <c r="R8" s="13"/>
      <c r="S8" s="54"/>
      <c r="T8" s="54"/>
      <c r="U8" s="108">
        <f t="shared" si="2"/>
        <v>9.75</v>
      </c>
      <c r="V8" s="108">
        <f t="shared" si="3"/>
        <v>3.4125000000000001</v>
      </c>
      <c r="W8" s="25">
        <v>10</v>
      </c>
      <c r="X8" s="25">
        <v>10</v>
      </c>
      <c r="Y8" s="25">
        <v>10</v>
      </c>
      <c r="Z8" s="25">
        <v>10</v>
      </c>
      <c r="AA8" s="62">
        <f>AVERAGE(W8:Z8)</f>
        <v>10</v>
      </c>
      <c r="AB8" s="62">
        <f>AA8*3/10</f>
        <v>3</v>
      </c>
      <c r="AC8" s="24"/>
      <c r="AD8" s="118">
        <f>+AB8+V8+K8</f>
        <v>8.7225000000000001</v>
      </c>
      <c r="AE8" s="118">
        <f t="shared" si="5"/>
        <v>8.2707608695652191</v>
      </c>
      <c r="AF8" s="24">
        <f>+'PARCIAL 1'!W7</f>
        <v>8.4999999999999982</v>
      </c>
      <c r="AG8" s="115">
        <f t="shared" si="4"/>
        <v>17.222499999999997</v>
      </c>
    </row>
    <row r="9" spans="1:33" ht="18" customHeight="1" x14ac:dyDescent="0.25">
      <c r="A9" s="5">
        <v>6</v>
      </c>
      <c r="B9" s="97" t="str">
        <f>+'PARCIAL 1'!B8</f>
        <v>CEVALLOS VALLEJO CESAR LEONARDO</v>
      </c>
      <c r="C9" s="25">
        <v>5</v>
      </c>
      <c r="D9" s="99">
        <v>1</v>
      </c>
      <c r="E9" s="54">
        <v>8</v>
      </c>
      <c r="F9" s="100">
        <v>6</v>
      </c>
      <c r="G9" s="100">
        <v>10</v>
      </c>
      <c r="H9" s="100">
        <v>10</v>
      </c>
      <c r="I9" s="13"/>
      <c r="J9" s="102">
        <f t="shared" si="0"/>
        <v>6.666666666666667</v>
      </c>
      <c r="K9" s="102">
        <f t="shared" si="1"/>
        <v>2.3333333333333335</v>
      </c>
      <c r="L9" s="89">
        <v>10</v>
      </c>
      <c r="M9" s="93">
        <v>10</v>
      </c>
      <c r="N9" s="100">
        <v>10</v>
      </c>
      <c r="O9" s="100">
        <v>10</v>
      </c>
      <c r="P9" s="100">
        <v>10</v>
      </c>
      <c r="Q9" s="111">
        <v>7</v>
      </c>
      <c r="R9" s="13"/>
      <c r="S9" s="9"/>
      <c r="T9" s="54"/>
      <c r="U9" s="108">
        <f t="shared" si="2"/>
        <v>9.25</v>
      </c>
      <c r="V9" s="108">
        <f t="shared" si="3"/>
        <v>3.2374999999999998</v>
      </c>
      <c r="W9" s="25"/>
      <c r="X9" s="25"/>
      <c r="Y9" s="25"/>
      <c r="Z9" s="25"/>
      <c r="AA9" s="62"/>
      <c r="AB9" s="24">
        <f>+AD9-AC9</f>
        <v>2.3875000000000002</v>
      </c>
      <c r="AC9" s="24">
        <f>V9+K9</f>
        <v>5.5708333333333329</v>
      </c>
      <c r="AD9" s="118">
        <f>AC9*10/7</f>
        <v>7.958333333333333</v>
      </c>
      <c r="AE9" s="118">
        <f t="shared" si="5"/>
        <v>8.2707608695652191</v>
      </c>
      <c r="AF9" s="24">
        <f>+'PARCIAL 1'!W8</f>
        <v>8.5300000000000011</v>
      </c>
      <c r="AG9" s="115">
        <f t="shared" si="4"/>
        <v>16.488333333333333</v>
      </c>
    </row>
    <row r="10" spans="1:33" ht="18" customHeight="1" x14ac:dyDescent="0.25">
      <c r="A10" s="5">
        <v>7</v>
      </c>
      <c r="B10" s="97" t="str">
        <f>+'PARCIAL 1'!B9</f>
        <v>CONDE hIDALGO ALEXANDER ESTIVEN</v>
      </c>
      <c r="C10" s="25">
        <v>6</v>
      </c>
      <c r="D10" s="25">
        <v>1</v>
      </c>
      <c r="E10" s="54">
        <v>10</v>
      </c>
      <c r="F10" s="100">
        <v>10</v>
      </c>
      <c r="G10" s="100">
        <v>10</v>
      </c>
      <c r="H10" s="100">
        <v>10</v>
      </c>
      <c r="I10" s="13"/>
      <c r="J10" s="102">
        <f t="shared" si="0"/>
        <v>7.833333333333333</v>
      </c>
      <c r="K10" s="102">
        <f t="shared" si="1"/>
        <v>2.7416666666666663</v>
      </c>
      <c r="L10" s="89">
        <v>4</v>
      </c>
      <c r="M10" s="93">
        <v>8</v>
      </c>
      <c r="N10" s="100">
        <v>10</v>
      </c>
      <c r="O10" s="100">
        <v>10</v>
      </c>
      <c r="P10" s="100">
        <v>7</v>
      </c>
      <c r="Q10" s="111">
        <v>10</v>
      </c>
      <c r="R10" s="13"/>
      <c r="S10" s="54"/>
      <c r="T10" s="54"/>
      <c r="U10" s="108">
        <f t="shared" si="2"/>
        <v>9.25</v>
      </c>
      <c r="V10" s="108">
        <f t="shared" si="3"/>
        <v>3.2374999999999998</v>
      </c>
      <c r="W10" s="25">
        <v>6</v>
      </c>
      <c r="X10" s="25">
        <v>8</v>
      </c>
      <c r="Y10" s="25">
        <v>8</v>
      </c>
      <c r="Z10" s="25">
        <v>7</v>
      </c>
      <c r="AA10" s="62">
        <f t="shared" ref="AA10:AA12" si="6">AVERAGE(W10:Z10)</f>
        <v>7.25</v>
      </c>
      <c r="AB10" s="62">
        <f t="shared" ref="AB10:AB12" si="7">AA10*3/10</f>
        <v>2.1749999999999998</v>
      </c>
      <c r="AC10" s="24"/>
      <c r="AD10" s="118">
        <f>+AB10+V10+K10</f>
        <v>8.154166666666665</v>
      </c>
      <c r="AE10" s="118">
        <f t="shared" si="5"/>
        <v>8.2707608695652191</v>
      </c>
      <c r="AF10" s="24">
        <f>+'PARCIAL 1'!W9</f>
        <v>10</v>
      </c>
      <c r="AG10" s="115">
        <f t="shared" si="4"/>
        <v>18.154166666666665</v>
      </c>
    </row>
    <row r="11" spans="1:33" ht="18" customHeight="1" x14ac:dyDescent="0.25">
      <c r="A11" s="5">
        <v>8</v>
      </c>
      <c r="B11" s="97" t="str">
        <f>+'PARCIAL 1'!B10</f>
        <v>ESCUDERO MOyON JENNIFER CRISTINA</v>
      </c>
      <c r="C11" s="25">
        <v>6</v>
      </c>
      <c r="D11" s="25">
        <v>10</v>
      </c>
      <c r="E11" s="54">
        <v>4</v>
      </c>
      <c r="F11" s="100">
        <v>9</v>
      </c>
      <c r="G11" s="100">
        <v>10</v>
      </c>
      <c r="H11" s="100">
        <v>9</v>
      </c>
      <c r="I11" s="13"/>
      <c r="J11" s="102">
        <f t="shared" si="0"/>
        <v>8</v>
      </c>
      <c r="K11" s="102">
        <f t="shared" si="1"/>
        <v>2.8</v>
      </c>
      <c r="L11" s="89">
        <v>10</v>
      </c>
      <c r="M11" s="93">
        <v>10</v>
      </c>
      <c r="N11" s="100">
        <v>10</v>
      </c>
      <c r="O11" s="100">
        <v>10</v>
      </c>
      <c r="P11" s="100">
        <v>2</v>
      </c>
      <c r="Q11" s="111"/>
      <c r="R11" s="13"/>
      <c r="S11" s="54"/>
      <c r="T11" s="54"/>
      <c r="U11" s="108">
        <f t="shared" si="2"/>
        <v>7.333333333333333</v>
      </c>
      <c r="V11" s="108">
        <f t="shared" si="3"/>
        <v>2.5666666666666664</v>
      </c>
      <c r="W11" s="25">
        <v>10</v>
      </c>
      <c r="X11" s="25">
        <v>10</v>
      </c>
      <c r="Y11" s="25">
        <v>10</v>
      </c>
      <c r="Z11" s="25">
        <v>10</v>
      </c>
      <c r="AA11" s="62">
        <f t="shared" si="6"/>
        <v>10</v>
      </c>
      <c r="AB11" s="62">
        <f t="shared" si="7"/>
        <v>3</v>
      </c>
      <c r="AC11" s="24"/>
      <c r="AD11" s="118">
        <f>+AB11+V11+K11</f>
        <v>8.3666666666666671</v>
      </c>
      <c r="AE11" s="118">
        <f t="shared" si="5"/>
        <v>8.2707608695652191</v>
      </c>
      <c r="AF11" s="24">
        <f>+'PARCIAL 1'!W10</f>
        <v>9.6666666666666679</v>
      </c>
      <c r="AG11" s="115">
        <f t="shared" si="4"/>
        <v>18.033333333333335</v>
      </c>
    </row>
    <row r="12" spans="1:33" ht="18" customHeight="1" x14ac:dyDescent="0.25">
      <c r="A12" s="5">
        <v>9</v>
      </c>
      <c r="B12" s="97" t="str">
        <f>+'PARCIAL 1'!B11</f>
        <v>GETIAL OCAÑA STEVEN ALEXIS</v>
      </c>
      <c r="C12" s="25">
        <v>1</v>
      </c>
      <c r="D12" s="25">
        <v>1</v>
      </c>
      <c r="E12" s="54">
        <v>8</v>
      </c>
      <c r="F12" s="100">
        <v>4</v>
      </c>
      <c r="G12" s="100">
        <v>10</v>
      </c>
      <c r="H12" s="100">
        <v>10</v>
      </c>
      <c r="I12" s="13"/>
      <c r="J12" s="102">
        <f t="shared" si="0"/>
        <v>5.666666666666667</v>
      </c>
      <c r="K12" s="102">
        <f t="shared" si="1"/>
        <v>1.9833333333333336</v>
      </c>
      <c r="L12" s="89">
        <v>10</v>
      </c>
      <c r="M12" s="93">
        <v>10</v>
      </c>
      <c r="N12" s="100">
        <v>10</v>
      </c>
      <c r="O12" s="100">
        <v>9</v>
      </c>
      <c r="P12" s="100">
        <v>10</v>
      </c>
      <c r="Q12" s="111">
        <v>9</v>
      </c>
      <c r="R12" s="13"/>
      <c r="S12" s="54"/>
      <c r="T12" s="54"/>
      <c r="U12" s="108">
        <f t="shared" si="2"/>
        <v>9.5</v>
      </c>
      <c r="V12" s="108">
        <f t="shared" si="3"/>
        <v>3.3250000000000002</v>
      </c>
      <c r="W12" s="25">
        <v>10</v>
      </c>
      <c r="X12" s="25">
        <v>10</v>
      </c>
      <c r="Y12" s="25">
        <v>10</v>
      </c>
      <c r="Z12" s="25">
        <v>10</v>
      </c>
      <c r="AA12" s="62">
        <f t="shared" si="6"/>
        <v>10</v>
      </c>
      <c r="AB12" s="62">
        <f t="shared" si="7"/>
        <v>3</v>
      </c>
      <c r="AC12" s="24"/>
      <c r="AD12" s="118">
        <f>+AB12+V12+K12</f>
        <v>8.3083333333333336</v>
      </c>
      <c r="AE12" s="118">
        <f t="shared" si="5"/>
        <v>8.2707608695652191</v>
      </c>
      <c r="AF12" s="24">
        <f>+'PARCIAL 1'!W11</f>
        <v>8.2000000000000011</v>
      </c>
      <c r="AG12" s="115">
        <f t="shared" si="4"/>
        <v>16.508333333333333</v>
      </c>
    </row>
    <row r="13" spans="1:33" ht="18" customHeight="1" x14ac:dyDescent="0.25">
      <c r="A13" s="5">
        <v>10</v>
      </c>
      <c r="B13" s="97" t="str">
        <f>+'PARCIAL 1'!B12</f>
        <v>GUAMAN ROJAS BRIGGITE ALEXANDRA</v>
      </c>
      <c r="C13" s="25">
        <v>10</v>
      </c>
      <c r="D13" s="25">
        <v>1</v>
      </c>
      <c r="E13" s="54">
        <v>1</v>
      </c>
      <c r="F13" s="100">
        <v>5</v>
      </c>
      <c r="G13" s="100">
        <v>10</v>
      </c>
      <c r="H13" s="100">
        <v>10</v>
      </c>
      <c r="I13" s="13"/>
      <c r="J13" s="102">
        <f t="shared" si="0"/>
        <v>6.166666666666667</v>
      </c>
      <c r="K13" s="102">
        <f t="shared" si="1"/>
        <v>2.1583333333333337</v>
      </c>
      <c r="L13" s="89">
        <v>8</v>
      </c>
      <c r="M13" s="93">
        <v>7</v>
      </c>
      <c r="N13" s="100">
        <v>10</v>
      </c>
      <c r="O13" s="100">
        <v>10</v>
      </c>
      <c r="P13" s="100">
        <v>10</v>
      </c>
      <c r="Q13" s="111"/>
      <c r="R13" s="13"/>
      <c r="S13" s="54"/>
      <c r="T13" s="54"/>
      <c r="U13" s="108">
        <f t="shared" si="2"/>
        <v>10</v>
      </c>
      <c r="V13" s="108">
        <f t="shared" si="3"/>
        <v>3.5</v>
      </c>
      <c r="W13" s="25"/>
      <c r="X13" s="25"/>
      <c r="Y13" s="25"/>
      <c r="Z13" s="25"/>
      <c r="AA13" s="62"/>
      <c r="AB13" s="24">
        <f>+AD13-AC13</f>
        <v>2.4249999999999989</v>
      </c>
      <c r="AC13" s="24">
        <f>V13+K13</f>
        <v>5.6583333333333332</v>
      </c>
      <c r="AD13" s="118">
        <f>AC13*10/7</f>
        <v>8.0833333333333321</v>
      </c>
      <c r="AE13" s="118">
        <f t="shared" si="5"/>
        <v>8.2707608695652191</v>
      </c>
      <c r="AF13" s="24">
        <f>+'PARCIAL 1'!W12</f>
        <v>7.3033333333333328</v>
      </c>
      <c r="AG13" s="115">
        <f t="shared" si="4"/>
        <v>15.386666666666665</v>
      </c>
    </row>
    <row r="14" spans="1:33" ht="18" customHeight="1" x14ac:dyDescent="0.25">
      <c r="A14" s="5">
        <v>11</v>
      </c>
      <c r="B14" s="97" t="str">
        <f>+'PARCIAL 1'!B13</f>
        <v>JARA CASTRO OSCAR ALEXANDER</v>
      </c>
      <c r="C14" s="25">
        <v>10</v>
      </c>
      <c r="D14" s="25">
        <v>10</v>
      </c>
      <c r="E14" s="54">
        <v>6</v>
      </c>
      <c r="F14" s="100">
        <v>10</v>
      </c>
      <c r="G14" s="100">
        <v>10</v>
      </c>
      <c r="H14" s="100">
        <v>10</v>
      </c>
      <c r="I14" s="13"/>
      <c r="J14" s="102">
        <f t="shared" si="0"/>
        <v>9.3333333333333339</v>
      </c>
      <c r="K14" s="102">
        <f t="shared" si="1"/>
        <v>3.2666666666666671</v>
      </c>
      <c r="L14" s="89">
        <v>10</v>
      </c>
      <c r="M14" s="93">
        <v>8</v>
      </c>
      <c r="N14" s="100">
        <v>10</v>
      </c>
      <c r="O14" s="100">
        <v>10</v>
      </c>
      <c r="P14" s="100">
        <v>9</v>
      </c>
      <c r="Q14" s="111">
        <v>8</v>
      </c>
      <c r="R14" s="13"/>
      <c r="S14" s="54"/>
      <c r="T14" s="54"/>
      <c r="U14" s="108">
        <f t="shared" si="2"/>
        <v>9.25</v>
      </c>
      <c r="V14" s="108">
        <f t="shared" si="3"/>
        <v>3.2374999999999998</v>
      </c>
      <c r="W14" s="25">
        <v>10</v>
      </c>
      <c r="X14" s="25">
        <v>10</v>
      </c>
      <c r="Y14" s="25">
        <v>10</v>
      </c>
      <c r="Z14" s="25">
        <v>10</v>
      </c>
      <c r="AA14" s="62">
        <f t="shared" ref="AA14:AA15" si="8">AVERAGE(W14:Z14)</f>
        <v>10</v>
      </c>
      <c r="AB14" s="62">
        <f t="shared" ref="AB14:AB15" si="9">AA14*3/10</f>
        <v>3</v>
      </c>
      <c r="AC14" s="24"/>
      <c r="AD14" s="118">
        <f>+AB14+V14+K14</f>
        <v>9.5041666666666664</v>
      </c>
      <c r="AE14" s="118">
        <f t="shared" si="5"/>
        <v>8.2707608695652191</v>
      </c>
      <c r="AF14" s="24">
        <f>+'PARCIAL 1'!W13</f>
        <v>8.2916666666666679</v>
      </c>
      <c r="AG14" s="115">
        <f t="shared" si="4"/>
        <v>17.795833333333334</v>
      </c>
    </row>
    <row r="15" spans="1:33" ht="18" customHeight="1" x14ac:dyDescent="0.25">
      <c r="A15" s="5">
        <v>12</v>
      </c>
      <c r="B15" s="97" t="str">
        <f>+'PARCIAL 1'!B14</f>
        <v>LOJA ESPINOZA JONATAN JOSE</v>
      </c>
      <c r="C15" s="25">
        <v>10</v>
      </c>
      <c r="D15" s="25">
        <v>10</v>
      </c>
      <c r="E15" s="98">
        <v>1</v>
      </c>
      <c r="F15" s="100">
        <v>10</v>
      </c>
      <c r="G15" s="100">
        <v>10</v>
      </c>
      <c r="H15" s="100">
        <v>9</v>
      </c>
      <c r="I15" s="13"/>
      <c r="J15" s="102">
        <f t="shared" si="0"/>
        <v>8.3333333333333339</v>
      </c>
      <c r="K15" s="102">
        <f t="shared" si="1"/>
        <v>2.916666666666667</v>
      </c>
      <c r="L15" s="89">
        <v>10</v>
      </c>
      <c r="M15" s="93">
        <v>7</v>
      </c>
      <c r="N15" s="100">
        <v>10</v>
      </c>
      <c r="O15" s="100">
        <v>10</v>
      </c>
      <c r="P15" s="100">
        <v>8</v>
      </c>
      <c r="Q15" s="111">
        <v>6</v>
      </c>
      <c r="R15" s="13"/>
      <c r="S15" s="54"/>
      <c r="T15" s="54"/>
      <c r="U15" s="108">
        <f t="shared" si="2"/>
        <v>8.5</v>
      </c>
      <c r="V15" s="108">
        <f t="shared" si="3"/>
        <v>2.9750000000000001</v>
      </c>
      <c r="W15" s="25">
        <v>10</v>
      </c>
      <c r="X15" s="25">
        <v>8</v>
      </c>
      <c r="Y15" s="25">
        <v>8</v>
      </c>
      <c r="Z15" s="25">
        <v>10</v>
      </c>
      <c r="AA15" s="62">
        <f t="shared" si="8"/>
        <v>9</v>
      </c>
      <c r="AB15" s="62">
        <f t="shared" si="9"/>
        <v>2.7</v>
      </c>
      <c r="AC15" s="24"/>
      <c r="AD15" s="118">
        <f>+AB15+V15+K15</f>
        <v>8.5916666666666686</v>
      </c>
      <c r="AE15" s="118">
        <f t="shared" si="5"/>
        <v>8.2707608695652191</v>
      </c>
      <c r="AF15" s="24">
        <f>+'PARCIAL 1'!W14</f>
        <v>8.5833333333333321</v>
      </c>
      <c r="AG15" s="115">
        <f t="shared" si="4"/>
        <v>17.175000000000001</v>
      </c>
    </row>
    <row r="16" spans="1:33" ht="18" customHeight="1" x14ac:dyDescent="0.25">
      <c r="A16" s="5">
        <v>13</v>
      </c>
      <c r="B16" s="97" t="str">
        <f>+'PARCIAL 1'!B15</f>
        <v>MACIAS ERAZO ERICK ALEJANDRO</v>
      </c>
      <c r="C16" s="25">
        <v>10</v>
      </c>
      <c r="D16" s="25">
        <v>1</v>
      </c>
      <c r="E16" s="54">
        <v>10</v>
      </c>
      <c r="F16" s="100">
        <v>10</v>
      </c>
      <c r="G16" s="100">
        <v>10</v>
      </c>
      <c r="H16" s="100">
        <v>8</v>
      </c>
      <c r="I16" s="13"/>
      <c r="J16" s="102">
        <f t="shared" si="0"/>
        <v>8.1666666666666661</v>
      </c>
      <c r="K16" s="102">
        <f t="shared" si="1"/>
        <v>2.8583333333333334</v>
      </c>
      <c r="L16" s="89">
        <v>10</v>
      </c>
      <c r="M16" s="93">
        <v>10</v>
      </c>
      <c r="N16" s="100">
        <v>10</v>
      </c>
      <c r="O16" s="100">
        <v>10</v>
      </c>
      <c r="P16" s="100">
        <v>7</v>
      </c>
      <c r="Q16" s="111">
        <v>4</v>
      </c>
      <c r="R16" s="13"/>
      <c r="S16" s="54"/>
      <c r="T16" s="54"/>
      <c r="U16" s="108">
        <f t="shared" si="2"/>
        <v>7.75</v>
      </c>
      <c r="V16" s="108">
        <f t="shared" si="3"/>
        <v>2.7124999999999999</v>
      </c>
      <c r="W16" s="25"/>
      <c r="X16" s="25"/>
      <c r="Y16" s="25"/>
      <c r="Z16" s="25"/>
      <c r="AA16" s="62"/>
      <c r="AB16" s="24">
        <f>+AD16-AC16</f>
        <v>2.3875000000000002</v>
      </c>
      <c r="AC16" s="24">
        <f t="shared" ref="AC16:AC19" si="10">V16+K16</f>
        <v>5.5708333333333329</v>
      </c>
      <c r="AD16" s="118">
        <f>AC16*10/7</f>
        <v>7.958333333333333</v>
      </c>
      <c r="AE16" s="118">
        <f t="shared" si="5"/>
        <v>8.2707608695652191</v>
      </c>
      <c r="AF16" s="24">
        <f>+'PARCIAL 1'!W15</f>
        <v>8.0299999999999994</v>
      </c>
      <c r="AG16" s="115">
        <f t="shared" si="4"/>
        <v>15.988333333333333</v>
      </c>
    </row>
    <row r="17" spans="1:33" ht="18" customHeight="1" x14ac:dyDescent="0.25">
      <c r="A17" s="5">
        <v>14</v>
      </c>
      <c r="B17" s="97" t="str">
        <f>+'PARCIAL 1'!B16</f>
        <v>MOROChO MOROChO ROyER JAVIER</v>
      </c>
      <c r="C17" s="25">
        <v>10</v>
      </c>
      <c r="D17" s="25">
        <v>1</v>
      </c>
      <c r="E17" s="54">
        <v>10</v>
      </c>
      <c r="F17" s="100">
        <v>10</v>
      </c>
      <c r="G17" s="100">
        <v>10</v>
      </c>
      <c r="H17" s="100">
        <v>10</v>
      </c>
      <c r="I17" s="13"/>
      <c r="J17" s="102">
        <f t="shared" si="0"/>
        <v>8.5</v>
      </c>
      <c r="K17" s="102">
        <f t="shared" si="1"/>
        <v>2.9750000000000001</v>
      </c>
      <c r="L17" s="89">
        <v>10</v>
      </c>
      <c r="M17" s="93">
        <v>8</v>
      </c>
      <c r="N17" s="100">
        <v>10</v>
      </c>
      <c r="O17" s="100">
        <v>10</v>
      </c>
      <c r="P17" s="100">
        <v>9</v>
      </c>
      <c r="Q17" s="111">
        <v>8</v>
      </c>
      <c r="R17" s="13"/>
      <c r="S17" s="54"/>
      <c r="T17" s="54"/>
      <c r="U17" s="108">
        <f t="shared" si="2"/>
        <v>9.25</v>
      </c>
      <c r="V17" s="108">
        <f t="shared" si="3"/>
        <v>3.2374999999999998</v>
      </c>
      <c r="W17" s="25"/>
      <c r="X17" s="25"/>
      <c r="Y17" s="25"/>
      <c r="Z17" s="25"/>
      <c r="AA17" s="62"/>
      <c r="AB17" s="24">
        <f>+AD17-AC17</f>
        <v>2.6624999999999996</v>
      </c>
      <c r="AC17" s="24">
        <f t="shared" si="10"/>
        <v>6.2125000000000004</v>
      </c>
      <c r="AD17" s="118">
        <f>AC17*10/7</f>
        <v>8.875</v>
      </c>
      <c r="AE17" s="118">
        <f t="shared" si="5"/>
        <v>8.2707608695652191</v>
      </c>
      <c r="AF17" s="24">
        <f>+'PARCIAL 1'!W16</f>
        <v>9.0666666666666664</v>
      </c>
      <c r="AG17" s="115">
        <f t="shared" si="4"/>
        <v>17.941666666666666</v>
      </c>
    </row>
    <row r="18" spans="1:33" ht="18" customHeight="1" x14ac:dyDescent="0.25">
      <c r="A18" s="5">
        <v>15</v>
      </c>
      <c r="B18" s="97" t="str">
        <f>+'PARCIAL 1'!B17</f>
        <v>SALAS LARA NAThALy MONSERRATh</v>
      </c>
      <c r="C18" s="25">
        <v>10</v>
      </c>
      <c r="D18" s="25">
        <v>1</v>
      </c>
      <c r="E18" s="54">
        <v>10</v>
      </c>
      <c r="F18" s="100">
        <v>7</v>
      </c>
      <c r="G18" s="100">
        <v>10</v>
      </c>
      <c r="H18" s="100">
        <v>10</v>
      </c>
      <c r="I18" s="13"/>
      <c r="J18" s="102">
        <f t="shared" si="0"/>
        <v>8</v>
      </c>
      <c r="K18" s="102">
        <f t="shared" si="1"/>
        <v>2.8</v>
      </c>
      <c r="L18" s="89">
        <v>10</v>
      </c>
      <c r="M18" s="93">
        <v>10</v>
      </c>
      <c r="N18" s="100">
        <v>10</v>
      </c>
      <c r="O18" s="100">
        <v>10</v>
      </c>
      <c r="P18" s="100">
        <v>6</v>
      </c>
      <c r="Q18" s="111">
        <v>7</v>
      </c>
      <c r="R18" s="13"/>
      <c r="S18" s="54"/>
      <c r="T18" s="54"/>
      <c r="U18" s="108">
        <f t="shared" si="2"/>
        <v>8.25</v>
      </c>
      <c r="V18" s="108">
        <f t="shared" si="3"/>
        <v>2.8875000000000002</v>
      </c>
      <c r="W18" s="25"/>
      <c r="X18" s="25"/>
      <c r="Y18" s="25"/>
      <c r="Z18" s="25"/>
      <c r="AA18" s="62"/>
      <c r="AB18" s="24">
        <f>+AD18-AC18</f>
        <v>2.4375</v>
      </c>
      <c r="AC18" s="24">
        <f t="shared" si="10"/>
        <v>5.6875</v>
      </c>
      <c r="AD18" s="118">
        <f>AC18*10/7</f>
        <v>8.125</v>
      </c>
      <c r="AE18" s="118">
        <f t="shared" si="5"/>
        <v>8.2707608695652191</v>
      </c>
      <c r="AF18" s="24">
        <f>+'PARCIAL 1'!W17</f>
        <v>8.6300000000000008</v>
      </c>
      <c r="AG18" s="115">
        <f t="shared" si="4"/>
        <v>16.755000000000003</v>
      </c>
    </row>
    <row r="19" spans="1:33" ht="18" customHeight="1" x14ac:dyDescent="0.25">
      <c r="A19" s="5">
        <v>16</v>
      </c>
      <c r="B19" s="97" t="str">
        <f>+'PARCIAL 1'!B18</f>
        <v>SALAZAR MEJIA PAMELA GEOVANNA</v>
      </c>
      <c r="C19" s="25">
        <v>10</v>
      </c>
      <c r="D19" s="25">
        <v>1</v>
      </c>
      <c r="E19" s="54">
        <v>6</v>
      </c>
      <c r="F19" s="100">
        <v>10</v>
      </c>
      <c r="G19" s="100">
        <v>10</v>
      </c>
      <c r="H19" s="100">
        <v>10</v>
      </c>
      <c r="I19" s="13"/>
      <c r="J19" s="102">
        <f t="shared" si="0"/>
        <v>7.833333333333333</v>
      </c>
      <c r="K19" s="102">
        <f t="shared" si="1"/>
        <v>2.7416666666666663</v>
      </c>
      <c r="L19" s="89">
        <v>4</v>
      </c>
      <c r="M19" s="93">
        <v>8</v>
      </c>
      <c r="N19" s="100">
        <v>10</v>
      </c>
      <c r="O19" s="100">
        <v>10</v>
      </c>
      <c r="P19" s="100">
        <v>7</v>
      </c>
      <c r="Q19" s="111">
        <v>10</v>
      </c>
      <c r="R19" s="13"/>
      <c r="S19" s="54"/>
      <c r="T19" s="54"/>
      <c r="U19" s="108">
        <f t="shared" si="2"/>
        <v>9.25</v>
      </c>
      <c r="V19" s="108">
        <f t="shared" si="3"/>
        <v>3.2374999999999998</v>
      </c>
      <c r="W19" s="25"/>
      <c r="X19" s="25"/>
      <c r="Y19" s="25"/>
      <c r="Z19" s="25"/>
      <c r="AA19" s="62"/>
      <c r="AB19" s="24">
        <f>+AD19-AC19</f>
        <v>2.5625</v>
      </c>
      <c r="AC19" s="24">
        <f t="shared" si="10"/>
        <v>5.9791666666666661</v>
      </c>
      <c r="AD19" s="118">
        <f>AC19*10/7</f>
        <v>8.5416666666666661</v>
      </c>
      <c r="AE19" s="118">
        <f t="shared" si="5"/>
        <v>8.2707608695652191</v>
      </c>
      <c r="AF19" s="24">
        <f>+'PARCIAL 1'!W18</f>
        <v>9.3699999999999992</v>
      </c>
      <c r="AG19" s="115">
        <f t="shared" si="4"/>
        <v>17.911666666666665</v>
      </c>
    </row>
    <row r="20" spans="1:33" ht="18" customHeight="1" x14ac:dyDescent="0.25">
      <c r="A20" s="5">
        <v>17</v>
      </c>
      <c r="B20" s="97" t="str">
        <f>+'PARCIAL 1'!B19</f>
        <v>SAMANIEGO CONChA JORDI MISAEL</v>
      </c>
      <c r="C20" s="25">
        <v>10</v>
      </c>
      <c r="D20" s="25">
        <v>1</v>
      </c>
      <c r="E20" s="54">
        <v>10</v>
      </c>
      <c r="F20" s="100">
        <v>8</v>
      </c>
      <c r="G20" s="100">
        <v>10</v>
      </c>
      <c r="H20" s="100">
        <v>10</v>
      </c>
      <c r="I20" s="13"/>
      <c r="J20" s="102">
        <f t="shared" si="0"/>
        <v>8.1666666666666661</v>
      </c>
      <c r="K20" s="102">
        <f t="shared" si="1"/>
        <v>2.8583333333333334</v>
      </c>
      <c r="L20" s="89">
        <v>10</v>
      </c>
      <c r="M20" s="93">
        <v>10</v>
      </c>
      <c r="N20" s="100">
        <v>10</v>
      </c>
      <c r="O20" s="100">
        <v>10</v>
      </c>
      <c r="P20" s="100">
        <v>10</v>
      </c>
      <c r="Q20" s="111">
        <v>9</v>
      </c>
      <c r="R20" s="13"/>
      <c r="S20" s="54"/>
      <c r="T20" s="54"/>
      <c r="U20" s="108">
        <f t="shared" si="2"/>
        <v>9.75</v>
      </c>
      <c r="V20" s="108">
        <f t="shared" si="3"/>
        <v>3.4125000000000001</v>
      </c>
      <c r="W20" s="25"/>
      <c r="X20" s="25"/>
      <c r="Y20" s="25"/>
      <c r="Z20" s="25"/>
      <c r="AA20" s="62" t="s">
        <v>102</v>
      </c>
      <c r="AB20" s="24">
        <f>+AD20-AC20</f>
        <v>2.6875</v>
      </c>
      <c r="AC20" s="24">
        <f>V20+K20</f>
        <v>6.2708333333333339</v>
      </c>
      <c r="AD20" s="118">
        <f>AC20*10/7</f>
        <v>8.9583333333333339</v>
      </c>
      <c r="AE20" s="118">
        <f t="shared" si="5"/>
        <v>8.2707608695652191</v>
      </c>
      <c r="AF20" s="24">
        <f>+'PARCIAL 1'!W19</f>
        <v>9.5</v>
      </c>
      <c r="AG20" s="115">
        <f t="shared" si="4"/>
        <v>18.458333333333336</v>
      </c>
    </row>
    <row r="21" spans="1:33" ht="18" customHeight="1" x14ac:dyDescent="0.25">
      <c r="A21" s="5">
        <v>18</v>
      </c>
      <c r="B21" s="97" t="str">
        <f>+'PARCIAL 1'!B20</f>
        <v>TELLO hEREDIA DAVID ALEJANDRO</v>
      </c>
      <c r="C21" s="25">
        <v>1</v>
      </c>
      <c r="D21" s="25">
        <v>1</v>
      </c>
      <c r="E21" s="54">
        <v>1</v>
      </c>
      <c r="F21" s="100">
        <v>3</v>
      </c>
      <c r="G21" s="100">
        <v>10</v>
      </c>
      <c r="H21" s="100">
        <v>10</v>
      </c>
      <c r="I21" s="13"/>
      <c r="J21" s="102">
        <f t="shared" si="0"/>
        <v>4.333333333333333</v>
      </c>
      <c r="K21" s="102">
        <f t="shared" si="1"/>
        <v>1.5166666666666666</v>
      </c>
      <c r="L21" s="89">
        <v>10</v>
      </c>
      <c r="M21" s="93">
        <v>9</v>
      </c>
      <c r="N21" s="100">
        <v>10</v>
      </c>
      <c r="O21" s="100">
        <v>10</v>
      </c>
      <c r="P21" s="100">
        <v>8</v>
      </c>
      <c r="Q21" s="111">
        <v>7</v>
      </c>
      <c r="R21" s="13"/>
      <c r="S21" s="54"/>
      <c r="T21" s="54"/>
      <c r="U21" s="108">
        <f t="shared" si="2"/>
        <v>8.75</v>
      </c>
      <c r="V21" s="108">
        <f t="shared" si="3"/>
        <v>3.0625</v>
      </c>
      <c r="W21" s="25">
        <v>10</v>
      </c>
      <c r="X21" s="25">
        <v>8</v>
      </c>
      <c r="Y21" s="25">
        <v>10</v>
      </c>
      <c r="Z21" s="25">
        <v>10</v>
      </c>
      <c r="AA21" s="62">
        <f t="shared" ref="AA21:AA22" si="11">AVERAGE(W21:Z21)</f>
        <v>9.5</v>
      </c>
      <c r="AB21" s="62">
        <f t="shared" ref="AB21:AB22" si="12">AA21*3/10</f>
        <v>2.85</v>
      </c>
      <c r="AC21" s="24"/>
      <c r="AD21" s="118">
        <f>+AB21+V21+K21</f>
        <v>7.4291666666666663</v>
      </c>
      <c r="AE21" s="118">
        <f t="shared" si="5"/>
        <v>8.2707608695652191</v>
      </c>
      <c r="AF21" s="24">
        <f>+'PARCIAL 1'!W20</f>
        <v>8.4</v>
      </c>
      <c r="AG21" s="115">
        <f t="shared" si="4"/>
        <v>15.829166666666666</v>
      </c>
    </row>
    <row r="22" spans="1:33" ht="18" customHeight="1" x14ac:dyDescent="0.25">
      <c r="A22" s="5">
        <v>19</v>
      </c>
      <c r="B22" s="97" t="str">
        <f>+'PARCIAL 1'!B21</f>
        <v>VELASTEGUI PILAMUNGA JOSELyN DANIELA</v>
      </c>
      <c r="C22" s="25">
        <v>10</v>
      </c>
      <c r="D22" s="99">
        <v>1</v>
      </c>
      <c r="E22" s="54">
        <v>10</v>
      </c>
      <c r="F22" s="100">
        <v>6</v>
      </c>
      <c r="G22" s="100">
        <v>10</v>
      </c>
      <c r="H22" s="100">
        <v>10</v>
      </c>
      <c r="I22" s="13"/>
      <c r="J22" s="102">
        <f t="shared" si="0"/>
        <v>7.833333333333333</v>
      </c>
      <c r="K22" s="102">
        <f t="shared" si="1"/>
        <v>2.7416666666666663</v>
      </c>
      <c r="L22" s="89">
        <v>10</v>
      </c>
      <c r="M22" s="93">
        <v>10</v>
      </c>
      <c r="N22" s="100">
        <v>10</v>
      </c>
      <c r="O22" s="100">
        <v>10</v>
      </c>
      <c r="P22" s="100">
        <v>10</v>
      </c>
      <c r="Q22" s="111">
        <v>7</v>
      </c>
      <c r="R22" s="13"/>
      <c r="S22" s="54"/>
      <c r="T22" s="54"/>
      <c r="U22" s="108">
        <f t="shared" si="2"/>
        <v>9.25</v>
      </c>
      <c r="V22" s="108">
        <f t="shared" si="3"/>
        <v>3.2374999999999998</v>
      </c>
      <c r="W22" s="25">
        <v>10</v>
      </c>
      <c r="X22" s="25">
        <v>10</v>
      </c>
      <c r="Y22" s="25">
        <v>9</v>
      </c>
      <c r="Z22" s="25">
        <v>10</v>
      </c>
      <c r="AA22" s="62">
        <f t="shared" si="11"/>
        <v>9.75</v>
      </c>
      <c r="AB22" s="62">
        <f t="shared" si="12"/>
        <v>2.9249999999999998</v>
      </c>
      <c r="AC22" s="24"/>
      <c r="AD22" s="118">
        <f>+AB22+V22+K22</f>
        <v>8.904166666666665</v>
      </c>
      <c r="AE22" s="118">
        <f t="shared" si="5"/>
        <v>8.2707608695652191</v>
      </c>
      <c r="AF22" s="24">
        <f>+'PARCIAL 1'!W21</f>
        <v>10</v>
      </c>
      <c r="AG22" s="115">
        <f t="shared" si="4"/>
        <v>18.904166666666665</v>
      </c>
    </row>
    <row r="23" spans="1:33" ht="18" customHeight="1" x14ac:dyDescent="0.25">
      <c r="A23" s="5">
        <v>20</v>
      </c>
      <c r="B23" s="97" t="str">
        <f>+'PARCIAL 1'!B22</f>
        <v>VILLACRES TAPIA LUIS ALEXANDER</v>
      </c>
      <c r="C23" s="25"/>
      <c r="D23" s="25">
        <v>10</v>
      </c>
      <c r="E23" s="54">
        <v>10</v>
      </c>
      <c r="F23" s="100">
        <v>4</v>
      </c>
      <c r="G23" s="100">
        <v>10</v>
      </c>
      <c r="H23" s="100">
        <v>10</v>
      </c>
      <c r="I23" s="13"/>
      <c r="J23" s="102">
        <f t="shared" si="0"/>
        <v>8.8000000000000007</v>
      </c>
      <c r="K23" s="102">
        <f t="shared" si="1"/>
        <v>3.0800000000000005</v>
      </c>
      <c r="L23" s="89">
        <v>10</v>
      </c>
      <c r="M23" s="93">
        <v>10</v>
      </c>
      <c r="N23" s="100">
        <v>10</v>
      </c>
      <c r="O23" s="100">
        <v>9</v>
      </c>
      <c r="P23" s="100">
        <v>10</v>
      </c>
      <c r="Q23" s="111">
        <v>9</v>
      </c>
      <c r="R23" s="13"/>
      <c r="S23" s="54"/>
      <c r="T23" s="54"/>
      <c r="U23" s="108">
        <f t="shared" si="2"/>
        <v>9.5</v>
      </c>
      <c r="V23" s="108">
        <f t="shared" si="3"/>
        <v>3.3250000000000002</v>
      </c>
      <c r="W23" s="25"/>
      <c r="X23" s="25"/>
      <c r="Y23" s="25"/>
      <c r="Z23" s="25"/>
      <c r="AA23" s="62"/>
      <c r="AB23" s="24">
        <f>+AD23-AC23</f>
        <v>2.745000000000001</v>
      </c>
      <c r="AC23" s="24">
        <f>V23+K23</f>
        <v>6.4050000000000011</v>
      </c>
      <c r="AD23" s="118">
        <f>AC23*10/7</f>
        <v>9.1500000000000021</v>
      </c>
      <c r="AE23" s="118">
        <f t="shared" si="5"/>
        <v>8.2707608695652191</v>
      </c>
      <c r="AF23" s="24">
        <f>+'PARCIAL 1'!W22</f>
        <v>9.65</v>
      </c>
      <c r="AG23" s="115">
        <f t="shared" si="4"/>
        <v>18.800000000000004</v>
      </c>
    </row>
    <row r="24" spans="1:33" ht="18" customHeight="1" x14ac:dyDescent="0.25">
      <c r="A24" s="5">
        <v>21</v>
      </c>
      <c r="B24" s="97" t="str">
        <f>+'PARCIAL 1'!B23</f>
        <v>VILLEGAS ORTIZ MIGUEL DAVID</v>
      </c>
      <c r="C24" s="25">
        <v>1</v>
      </c>
      <c r="D24" s="25">
        <v>1</v>
      </c>
      <c r="E24" s="54">
        <v>10</v>
      </c>
      <c r="F24" s="100">
        <v>10</v>
      </c>
      <c r="G24" s="100">
        <v>10</v>
      </c>
      <c r="H24" s="100">
        <v>9</v>
      </c>
      <c r="I24" s="13"/>
      <c r="J24" s="102">
        <f t="shared" si="0"/>
        <v>6.833333333333333</v>
      </c>
      <c r="K24" s="102">
        <f t="shared" si="1"/>
        <v>2.3916666666666666</v>
      </c>
      <c r="L24" s="89">
        <v>10</v>
      </c>
      <c r="M24" s="93">
        <v>7</v>
      </c>
      <c r="N24" s="100">
        <v>10</v>
      </c>
      <c r="O24" s="100">
        <v>10</v>
      </c>
      <c r="P24" s="100">
        <v>8</v>
      </c>
      <c r="Q24" s="111">
        <v>6</v>
      </c>
      <c r="R24" s="13"/>
      <c r="S24" s="54"/>
      <c r="T24" s="54"/>
      <c r="U24" s="108">
        <f t="shared" si="2"/>
        <v>8.5</v>
      </c>
      <c r="V24" s="108">
        <f t="shared" si="3"/>
        <v>2.9750000000000001</v>
      </c>
      <c r="W24" s="25">
        <v>10</v>
      </c>
      <c r="X24" s="25">
        <v>10</v>
      </c>
      <c r="Y24" s="25">
        <v>10</v>
      </c>
      <c r="Z24" s="25">
        <v>10</v>
      </c>
      <c r="AA24" s="62">
        <f t="shared" ref="AA24:AA25" si="13">AVERAGE(W24:Z24)</f>
        <v>10</v>
      </c>
      <c r="AB24" s="62">
        <f t="shared" ref="AB24:AB25" si="14">AA24*3/10</f>
        <v>3</v>
      </c>
      <c r="AC24" s="24"/>
      <c r="AD24" s="118">
        <f>+AB24+V24+K24</f>
        <v>8.3666666666666671</v>
      </c>
      <c r="AE24" s="118">
        <f t="shared" si="5"/>
        <v>8.2707608695652191</v>
      </c>
      <c r="AF24" s="24">
        <f>+'PARCIAL 1'!W23</f>
        <v>9.25</v>
      </c>
      <c r="AG24" s="115">
        <f t="shared" si="4"/>
        <v>17.616666666666667</v>
      </c>
    </row>
    <row r="25" spans="1:33" ht="18" customHeight="1" x14ac:dyDescent="0.25">
      <c r="A25" s="5">
        <v>22</v>
      </c>
      <c r="B25" s="97" t="str">
        <f>+'PARCIAL 1'!B24</f>
        <v>yUGChA TOAPANTA CRISTIAN PAUL
- LEGALIZADA(DEFINITIVA)</v>
      </c>
      <c r="C25" s="25">
        <v>10</v>
      </c>
      <c r="D25" s="25">
        <v>1</v>
      </c>
      <c r="E25" s="54">
        <v>1</v>
      </c>
      <c r="F25" s="100">
        <v>10</v>
      </c>
      <c r="G25" s="100">
        <v>10</v>
      </c>
      <c r="H25" s="100">
        <v>10</v>
      </c>
      <c r="I25" s="13"/>
      <c r="J25" s="102">
        <f t="shared" si="0"/>
        <v>7</v>
      </c>
      <c r="K25" s="102">
        <f t="shared" si="1"/>
        <v>2.4500000000000002</v>
      </c>
      <c r="L25" s="89">
        <v>5</v>
      </c>
      <c r="M25" s="93">
        <v>5</v>
      </c>
      <c r="N25" s="100">
        <v>10</v>
      </c>
      <c r="O25" s="100">
        <v>10</v>
      </c>
      <c r="P25" s="100">
        <v>10</v>
      </c>
      <c r="Q25" s="111">
        <v>7</v>
      </c>
      <c r="R25" s="13"/>
      <c r="S25" s="54"/>
      <c r="T25" s="54"/>
      <c r="U25" s="108">
        <f t="shared" si="2"/>
        <v>9.25</v>
      </c>
      <c r="V25" s="108">
        <f t="shared" si="3"/>
        <v>3.2374999999999998</v>
      </c>
      <c r="W25" s="25">
        <v>10</v>
      </c>
      <c r="X25" s="25">
        <v>8</v>
      </c>
      <c r="Y25" s="25">
        <v>8</v>
      </c>
      <c r="Z25" s="25">
        <v>10</v>
      </c>
      <c r="AA25" s="62">
        <f t="shared" si="13"/>
        <v>9</v>
      </c>
      <c r="AB25" s="62">
        <f t="shared" si="14"/>
        <v>2.7</v>
      </c>
      <c r="AC25" s="24"/>
      <c r="AD25" s="118">
        <f>+AB25+V25+K25</f>
        <v>8.3874999999999993</v>
      </c>
      <c r="AE25" s="118">
        <f t="shared" si="5"/>
        <v>8.2707608695652191</v>
      </c>
      <c r="AF25" s="24">
        <f>+'PARCIAL 1'!W24</f>
        <v>8.3333333333333321</v>
      </c>
      <c r="AG25" s="115">
        <f t="shared" si="4"/>
        <v>16.720833333333331</v>
      </c>
    </row>
    <row r="26" spans="1:33" ht="18" customHeight="1" x14ac:dyDescent="0.25">
      <c r="A26" s="5">
        <v>23</v>
      </c>
      <c r="B26" s="97" t="str">
        <f>+'PARCIAL 1'!B25</f>
        <v>ZAPATA SANABRIA ALISSON DANIELA</v>
      </c>
      <c r="C26" s="25"/>
      <c r="D26" s="25">
        <v>1</v>
      </c>
      <c r="E26" s="54">
        <v>4</v>
      </c>
      <c r="F26" s="100">
        <v>3</v>
      </c>
      <c r="G26" s="100">
        <v>10</v>
      </c>
      <c r="H26" s="100">
        <v>10</v>
      </c>
      <c r="I26" s="13"/>
      <c r="J26" s="102">
        <f t="shared" si="0"/>
        <v>5.6</v>
      </c>
      <c r="K26" s="102">
        <f t="shared" si="1"/>
        <v>1.9599999999999997</v>
      </c>
      <c r="L26" s="89">
        <v>10</v>
      </c>
      <c r="M26" s="93">
        <v>9</v>
      </c>
      <c r="N26" s="100">
        <v>10</v>
      </c>
      <c r="O26" s="100">
        <v>10</v>
      </c>
      <c r="P26" s="100">
        <v>8</v>
      </c>
      <c r="Q26" s="111">
        <v>7</v>
      </c>
      <c r="R26" s="13"/>
      <c r="S26" s="54"/>
      <c r="T26" s="54"/>
      <c r="U26" s="108">
        <f t="shared" si="2"/>
        <v>8.75</v>
      </c>
      <c r="V26" s="108">
        <f t="shared" si="3"/>
        <v>3.0625</v>
      </c>
      <c r="W26" s="25"/>
      <c r="X26" s="25"/>
      <c r="Y26" s="25"/>
      <c r="Z26" s="25"/>
      <c r="AA26" s="62"/>
      <c r="AB26" s="24">
        <f>+AD26-AC26</f>
        <v>2.1524999999999999</v>
      </c>
      <c r="AC26" s="24">
        <f>V26+K26</f>
        <v>5.0225</v>
      </c>
      <c r="AD26" s="118">
        <f>AC26*10/7</f>
        <v>7.1749999999999998</v>
      </c>
      <c r="AE26" s="118">
        <f t="shared" si="5"/>
        <v>8.2707608695652191</v>
      </c>
      <c r="AF26" s="24">
        <f>+'PARCIAL 1'!W25</f>
        <v>9.5100000000000016</v>
      </c>
      <c r="AG26" s="115">
        <f t="shared" si="4"/>
        <v>16.685000000000002</v>
      </c>
    </row>
    <row r="27" spans="1:33" x14ac:dyDescent="0.25">
      <c r="A27" s="2"/>
      <c r="B27" s="2"/>
      <c r="C27" s="63" t="s">
        <v>102</v>
      </c>
      <c r="D27" s="63"/>
      <c r="E27" s="63"/>
      <c r="F27" s="63">
        <f t="shared" ref="F27:V27" si="15">AVERAGE(F4:F26)</f>
        <v>7.7826086956521738</v>
      </c>
      <c r="G27" s="63">
        <f t="shared" si="15"/>
        <v>10</v>
      </c>
      <c r="H27" s="63">
        <f t="shared" si="15"/>
        <v>9.6521739130434785</v>
      </c>
      <c r="I27" s="63" t="e">
        <f t="shared" si="15"/>
        <v>#DIV/0!</v>
      </c>
      <c r="J27" s="103">
        <f t="shared" si="15"/>
        <v>7.2840579710144935</v>
      </c>
      <c r="K27" s="103">
        <f t="shared" si="15"/>
        <v>2.5494202898550724</v>
      </c>
      <c r="L27" s="90">
        <f t="shared" si="15"/>
        <v>8.9565217391304355</v>
      </c>
      <c r="M27" s="94">
        <f t="shared" si="15"/>
        <v>8.7391304347826093</v>
      </c>
      <c r="N27" s="63">
        <f t="shared" si="15"/>
        <v>10</v>
      </c>
      <c r="O27" s="63">
        <f t="shared" si="15"/>
        <v>9.9130434782608692</v>
      </c>
      <c r="P27" s="63">
        <f>AVERAGE(P4:P26)</f>
        <v>8</v>
      </c>
      <c r="Q27" s="112">
        <f t="shared" si="15"/>
        <v>7.4</v>
      </c>
      <c r="R27" s="63" t="e">
        <f t="shared" si="15"/>
        <v>#DIV/0!</v>
      </c>
      <c r="S27" s="63" t="e">
        <f t="shared" si="15"/>
        <v>#DIV/0!</v>
      </c>
      <c r="T27" s="63" t="e">
        <f t="shared" si="15"/>
        <v>#DIV/0!</v>
      </c>
      <c r="U27" s="106">
        <f t="shared" si="15"/>
        <v>8.8550724637681153</v>
      </c>
      <c r="V27" s="106">
        <f t="shared" si="15"/>
        <v>3.0992753623188407</v>
      </c>
      <c r="W27" s="63">
        <f>AVERAGE(W19:W26)</f>
        <v>10</v>
      </c>
      <c r="X27" s="63">
        <f>AVERAGE(X19:X26)</f>
        <v>9</v>
      </c>
      <c r="Y27" s="63">
        <f>AVERAGE(Y19:Y26)</f>
        <v>9.25</v>
      </c>
      <c r="Z27" s="63">
        <f>AVERAGE(Z19:Z26)</f>
        <v>10</v>
      </c>
      <c r="AA27" s="63">
        <f t="shared" ref="AA27:AG27" si="16">AVERAGE(AA4:AA26)</f>
        <v>9.454545454545455</v>
      </c>
      <c r="AB27" s="63">
        <f t="shared" si="16"/>
        <v>2.6220652173913046</v>
      </c>
      <c r="AC27" s="63">
        <f t="shared" si="16"/>
        <v>5.6597916666666661</v>
      </c>
      <c r="AD27" s="90">
        <f t="shared" si="16"/>
        <v>8.2707608695652191</v>
      </c>
      <c r="AE27" s="90"/>
      <c r="AF27" s="63">
        <f t="shared" si="16"/>
        <v>8.8894927536231894</v>
      </c>
      <c r="AG27" s="87">
        <f t="shared" si="16"/>
        <v>17.160253623188403</v>
      </c>
    </row>
    <row r="28" spans="1:33" x14ac:dyDescent="0.25">
      <c r="A28" s="2"/>
      <c r="B28" s="2"/>
    </row>
    <row r="29" spans="1:33" x14ac:dyDescent="0.25">
      <c r="A29" s="2"/>
      <c r="B29" s="2"/>
    </row>
    <row r="30" spans="1:33" x14ac:dyDescent="0.25">
      <c r="A30" s="2"/>
      <c r="B30" s="2"/>
    </row>
    <row r="31" spans="1:33" x14ac:dyDescent="0.25">
      <c r="A31" s="2"/>
      <c r="B31" s="2"/>
    </row>
    <row r="32" spans="1:33" x14ac:dyDescent="0.25">
      <c r="A32" s="2"/>
      <c r="B32" s="2"/>
    </row>
    <row r="33" spans="1:3" x14ac:dyDescent="0.25">
      <c r="A33" s="2"/>
      <c r="B33" s="17" t="s">
        <v>41</v>
      </c>
      <c r="C33" s="61">
        <v>10</v>
      </c>
    </row>
    <row r="34" spans="1:3" x14ac:dyDescent="0.25">
      <c r="A34" s="2"/>
      <c r="B34" s="56" t="s">
        <v>77</v>
      </c>
      <c r="C34" s="25">
        <v>9</v>
      </c>
    </row>
    <row r="35" spans="1:3" x14ac:dyDescent="0.25">
      <c r="A35" s="2"/>
      <c r="B35" s="56" t="s">
        <v>78</v>
      </c>
      <c r="C35" s="25">
        <v>8</v>
      </c>
    </row>
    <row r="36" spans="1:3" x14ac:dyDescent="0.25">
      <c r="A36" s="2"/>
      <c r="B36" s="56" t="s">
        <v>38</v>
      </c>
      <c r="C36" s="25">
        <v>7</v>
      </c>
    </row>
    <row r="37" spans="1:3" x14ac:dyDescent="0.25">
      <c r="A37" s="2"/>
      <c r="B37" s="56" t="s">
        <v>1</v>
      </c>
      <c r="C37" s="25">
        <v>6</v>
      </c>
    </row>
    <row r="38" spans="1:3" x14ac:dyDescent="0.25">
      <c r="A38" s="2"/>
      <c r="B38" s="56" t="s">
        <v>2</v>
      </c>
      <c r="C38" s="25">
        <v>5</v>
      </c>
    </row>
    <row r="39" spans="1:3" x14ac:dyDescent="0.25">
      <c r="A39" s="2"/>
      <c r="B39" s="56" t="s">
        <v>3</v>
      </c>
      <c r="C39" s="25">
        <v>4</v>
      </c>
    </row>
    <row r="40" spans="1:3" x14ac:dyDescent="0.25">
      <c r="A40" s="2"/>
      <c r="B40" s="56" t="s">
        <v>4</v>
      </c>
      <c r="C40" s="25">
        <v>3</v>
      </c>
    </row>
    <row r="41" spans="1:3" x14ac:dyDescent="0.25">
      <c r="B41" s="56" t="s">
        <v>5</v>
      </c>
      <c r="C41" s="25">
        <v>2</v>
      </c>
    </row>
    <row r="42" spans="1:3" x14ac:dyDescent="0.25">
      <c r="B42" s="56" t="s">
        <v>6</v>
      </c>
      <c r="C42" s="25">
        <v>1</v>
      </c>
    </row>
  </sheetData>
  <mergeCells count="3">
    <mergeCell ref="J2:K2"/>
    <mergeCell ref="S2:V2"/>
    <mergeCell ref="W2:AB2"/>
  </mergeCells>
  <pageMargins left="0.7" right="0.7" top="0.75" bottom="0.75" header="0.3" footer="0.3"/>
  <pageSetup paperSize="9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41"/>
  <sheetViews>
    <sheetView zoomScaleNormal="100" workbookViewId="0">
      <pane xSplit="2" ySplit="2" topLeftCell="C9" activePane="bottomRight" state="frozen"/>
      <selection activeCell="B3" sqref="B3:B24"/>
      <selection pane="topRight" activeCell="B3" sqref="B3:B24"/>
      <selection pane="bottomLeft" activeCell="B3" sqref="B3:B24"/>
      <selection pane="bottomRight" activeCell="B10" sqref="B10"/>
    </sheetView>
  </sheetViews>
  <sheetFormatPr baseColWidth="10" defaultRowHeight="15" x14ac:dyDescent="0.25"/>
  <cols>
    <col min="1" max="1" width="3.28515625" style="2" customWidth="1"/>
    <col min="2" max="2" width="45.140625" style="2" bestFit="1" customWidth="1"/>
    <col min="3" max="3" width="5.85546875" style="2" customWidth="1"/>
    <col min="4" max="4" width="4.85546875" style="2" customWidth="1"/>
    <col min="5" max="5" width="7.85546875" style="11" customWidth="1"/>
    <col min="6" max="6" width="11.42578125" style="11" customWidth="1"/>
    <col min="7" max="7" width="10.7109375" style="29" customWidth="1"/>
    <col min="8" max="8" width="11.42578125" style="34" customWidth="1"/>
    <col min="9" max="9" width="8.140625" style="11" customWidth="1"/>
    <col min="10" max="10" width="8.7109375" style="11" customWidth="1"/>
    <col min="11" max="11" width="11.42578125" style="33" customWidth="1"/>
    <col min="12" max="12" width="11.42578125" style="48" customWidth="1"/>
    <col min="13" max="13" width="10.7109375" style="11" customWidth="1"/>
    <col min="14" max="14" width="10.140625" style="11" customWidth="1"/>
    <col min="15" max="15" width="9.5703125" style="11" customWidth="1"/>
    <col min="16" max="16" width="9" style="11" customWidth="1"/>
    <col min="17" max="22" width="11.42578125" style="11" customWidth="1"/>
    <col min="23" max="23" width="11.42578125" style="11" hidden="1" customWidth="1"/>
    <col min="24" max="24" width="11.42578125" style="11"/>
    <col min="25" max="27" width="11.42578125" style="11" hidden="1" customWidth="1"/>
    <col min="28" max="28" width="11.42578125" style="11" customWidth="1"/>
    <col min="29" max="16384" width="11.42578125" style="11"/>
  </cols>
  <sheetData>
    <row r="1" spans="1:27" s="1" customFormat="1" ht="19.5" customHeight="1" x14ac:dyDescent="0.2">
      <c r="B1" s="4" t="s">
        <v>14</v>
      </c>
      <c r="C1" s="133"/>
      <c r="D1" s="134"/>
      <c r="E1" s="134"/>
      <c r="F1" s="134"/>
      <c r="G1" s="134"/>
      <c r="H1" s="134"/>
      <c r="I1" s="129"/>
      <c r="J1" s="130"/>
      <c r="K1" s="40"/>
      <c r="L1" s="44"/>
      <c r="M1" s="129"/>
      <c r="N1" s="129"/>
      <c r="O1" s="129"/>
      <c r="P1" s="130"/>
      <c r="Q1" s="131" t="s">
        <v>13</v>
      </c>
      <c r="R1" s="129"/>
      <c r="S1" s="129"/>
      <c r="T1" s="129"/>
      <c r="U1" s="129"/>
      <c r="V1" s="130"/>
    </row>
    <row r="2" spans="1:27" s="6" customFormat="1" ht="75.75" customHeight="1" x14ac:dyDescent="0.25">
      <c r="A2" s="7"/>
      <c r="B2" s="7" t="s">
        <v>0</v>
      </c>
      <c r="C2" s="132" t="s">
        <v>29</v>
      </c>
      <c r="D2" s="132"/>
      <c r="E2" s="9" t="s">
        <v>28</v>
      </c>
      <c r="F2" s="9" t="s">
        <v>36</v>
      </c>
      <c r="G2" s="35" t="s">
        <v>31</v>
      </c>
      <c r="H2" s="37" t="s">
        <v>30</v>
      </c>
      <c r="I2" s="8" t="s">
        <v>7</v>
      </c>
      <c r="J2" s="8" t="s">
        <v>21</v>
      </c>
      <c r="K2" s="41" t="s">
        <v>32</v>
      </c>
      <c r="L2" s="45" t="s">
        <v>33</v>
      </c>
      <c r="M2" s="9" t="s">
        <v>35</v>
      </c>
      <c r="N2" s="9" t="s">
        <v>34</v>
      </c>
      <c r="O2" s="8" t="s">
        <v>7</v>
      </c>
      <c r="P2" s="8" t="s">
        <v>21</v>
      </c>
      <c r="Q2" s="9" t="s">
        <v>9</v>
      </c>
      <c r="R2" s="9" t="s">
        <v>10</v>
      </c>
      <c r="S2" s="9" t="s">
        <v>11</v>
      </c>
      <c r="T2" s="9" t="s">
        <v>12</v>
      </c>
      <c r="U2" s="8" t="s">
        <v>7</v>
      </c>
      <c r="V2" s="8" t="s">
        <v>8</v>
      </c>
      <c r="W2" s="9" t="s">
        <v>16</v>
      </c>
      <c r="X2" s="8" t="s">
        <v>27</v>
      </c>
      <c r="Y2" s="8" t="s">
        <v>26</v>
      </c>
      <c r="Z2" s="23" t="s">
        <v>25</v>
      </c>
    </row>
    <row r="3" spans="1:27" ht="19.5" customHeight="1" x14ac:dyDescent="0.25">
      <c r="A3" s="5"/>
      <c r="B3" s="14" t="s">
        <v>42</v>
      </c>
      <c r="C3" s="19"/>
      <c r="D3" s="19"/>
      <c r="E3" s="10"/>
      <c r="F3" s="10"/>
      <c r="G3" s="36"/>
      <c r="H3" s="38"/>
      <c r="I3" s="16"/>
      <c r="J3" s="16"/>
      <c r="K3" s="42"/>
      <c r="L3" s="46"/>
      <c r="M3" s="10"/>
      <c r="N3" s="10"/>
      <c r="O3" s="16"/>
      <c r="P3" s="16"/>
      <c r="Q3" s="10"/>
      <c r="R3" s="10"/>
      <c r="S3" s="10"/>
      <c r="T3" s="10"/>
      <c r="U3" s="10"/>
      <c r="V3" s="13"/>
      <c r="W3" s="13"/>
      <c r="X3" s="12"/>
      <c r="Y3" s="12">
        <f>+'PARCIAL 1'!W4</f>
        <v>9.2416666666666671</v>
      </c>
      <c r="Z3" s="24">
        <f>+Y3+X3</f>
        <v>9.2416666666666671</v>
      </c>
      <c r="AA3" s="20">
        <v>10</v>
      </c>
    </row>
    <row r="4" spans="1:27" ht="15.75" x14ac:dyDescent="0.25">
      <c r="A4" s="5"/>
      <c r="B4" s="26" t="s">
        <v>43</v>
      </c>
      <c r="C4" s="21"/>
      <c r="D4" s="21"/>
      <c r="E4" s="10"/>
      <c r="F4" s="10"/>
      <c r="G4" s="36"/>
      <c r="H4" s="38"/>
      <c r="I4" s="16"/>
      <c r="J4" s="16"/>
      <c r="K4" s="42"/>
      <c r="L4" s="46"/>
      <c r="M4" s="10"/>
      <c r="N4" s="10"/>
      <c r="O4" s="16"/>
      <c r="P4" s="16"/>
      <c r="Q4" s="10"/>
      <c r="R4" s="10"/>
      <c r="S4" s="10"/>
      <c r="T4" s="10"/>
      <c r="U4" s="10"/>
      <c r="V4" s="13"/>
      <c r="W4" s="13"/>
      <c r="X4" s="12"/>
      <c r="Y4" s="12">
        <f>+'PARCIAL 1'!W5</f>
        <v>7.916666666666667</v>
      </c>
      <c r="Z4" s="24">
        <f t="shared" ref="Z4:Z24" si="0">+Y4+X4</f>
        <v>7.916666666666667</v>
      </c>
      <c r="AA4" s="20">
        <v>10</v>
      </c>
    </row>
    <row r="5" spans="1:27" ht="15.75" x14ac:dyDescent="0.25">
      <c r="A5" s="5"/>
      <c r="B5" s="26" t="s">
        <v>44</v>
      </c>
      <c r="C5" s="21"/>
      <c r="D5" s="21"/>
      <c r="E5" s="10"/>
      <c r="F5" s="10"/>
      <c r="G5" s="36"/>
      <c r="H5" s="38"/>
      <c r="I5" s="16"/>
      <c r="J5" s="16"/>
      <c r="K5" s="42"/>
      <c r="L5" s="46"/>
      <c r="M5" s="10"/>
      <c r="N5" s="10"/>
      <c r="O5" s="16"/>
      <c r="P5" s="16"/>
      <c r="Q5" s="10"/>
      <c r="R5" s="10"/>
      <c r="S5" s="10"/>
      <c r="T5" s="10"/>
      <c r="U5" s="10"/>
      <c r="V5" s="13"/>
      <c r="W5" s="13"/>
      <c r="X5" s="12"/>
      <c r="Y5" s="12">
        <f>+'PARCIAL 1'!W7</f>
        <v>8.4999999999999982</v>
      </c>
      <c r="Z5" s="24">
        <f t="shared" si="0"/>
        <v>8.4999999999999982</v>
      </c>
      <c r="AA5" s="20">
        <v>10</v>
      </c>
    </row>
    <row r="6" spans="1:27" ht="15.75" x14ac:dyDescent="0.25">
      <c r="A6" s="5"/>
      <c r="B6" s="26" t="s">
        <v>45</v>
      </c>
      <c r="C6" s="21"/>
      <c r="D6" s="21"/>
      <c r="E6" s="10"/>
      <c r="F6" s="10"/>
      <c r="G6" s="36"/>
      <c r="H6" s="38"/>
      <c r="I6" s="16"/>
      <c r="J6" s="16"/>
      <c r="K6" s="42"/>
      <c r="L6" s="46"/>
      <c r="M6" s="10"/>
      <c r="N6" s="10"/>
      <c r="O6" s="16"/>
      <c r="P6" s="16"/>
      <c r="Q6" s="10"/>
      <c r="R6" s="10"/>
      <c r="S6" s="10"/>
      <c r="T6" s="10"/>
      <c r="U6" s="10"/>
      <c r="V6" s="13"/>
      <c r="W6" s="13"/>
      <c r="X6" s="12"/>
      <c r="Y6" s="12">
        <f>+'PARCIAL 1'!W9</f>
        <v>10</v>
      </c>
      <c r="Z6" s="24">
        <f t="shared" si="0"/>
        <v>10</v>
      </c>
      <c r="AA6" s="20">
        <v>6.5</v>
      </c>
    </row>
    <row r="7" spans="1:27" ht="15.75" x14ac:dyDescent="0.25">
      <c r="A7" s="5"/>
      <c r="B7" s="26" t="s">
        <v>46</v>
      </c>
      <c r="C7" s="21"/>
      <c r="D7" s="21"/>
      <c r="E7" s="10"/>
      <c r="F7" s="10"/>
      <c r="G7" s="36"/>
      <c r="H7" s="38"/>
      <c r="I7" s="16"/>
      <c r="J7" s="16"/>
      <c r="K7" s="42"/>
      <c r="L7" s="46"/>
      <c r="M7" s="10"/>
      <c r="N7" s="10"/>
      <c r="O7" s="16"/>
      <c r="P7" s="16"/>
      <c r="Q7" s="10"/>
      <c r="R7" s="10"/>
      <c r="S7" s="10"/>
      <c r="T7" s="10"/>
      <c r="U7" s="10"/>
      <c r="V7" s="13"/>
      <c r="W7" s="13"/>
      <c r="X7" s="12"/>
      <c r="Y7" s="12">
        <f>+'PARCIAL 1'!W10</f>
        <v>9.6666666666666679</v>
      </c>
      <c r="Z7" s="24">
        <f t="shared" si="0"/>
        <v>9.6666666666666679</v>
      </c>
      <c r="AA7" s="20"/>
    </row>
    <row r="8" spans="1:27" ht="15.75" x14ac:dyDescent="0.25">
      <c r="A8" s="5"/>
      <c r="B8" s="26" t="s">
        <v>47</v>
      </c>
      <c r="C8" s="21"/>
      <c r="D8" s="21"/>
      <c r="E8" s="10"/>
      <c r="F8" s="10"/>
      <c r="G8" s="36"/>
      <c r="H8" s="49"/>
      <c r="I8" s="13"/>
      <c r="J8" s="13"/>
      <c r="K8" s="50"/>
      <c r="L8" s="51"/>
      <c r="M8" s="10"/>
      <c r="N8" s="10"/>
      <c r="O8" s="16"/>
      <c r="P8" s="16"/>
      <c r="Q8" s="10"/>
      <c r="R8" s="10"/>
      <c r="S8" s="10"/>
      <c r="T8" s="10"/>
      <c r="U8" s="10"/>
      <c r="V8" s="13"/>
      <c r="W8" s="13"/>
      <c r="X8" s="12"/>
      <c r="Y8" s="12">
        <f>+'PARCIAL 1'!W13</f>
        <v>8.2916666666666679</v>
      </c>
      <c r="Z8" s="24">
        <f t="shared" si="0"/>
        <v>8.2916666666666679</v>
      </c>
      <c r="AA8" s="20">
        <v>10</v>
      </c>
    </row>
    <row r="9" spans="1:27" ht="15.75" x14ac:dyDescent="0.25">
      <c r="A9" s="5"/>
      <c r="B9" s="26" t="s">
        <v>48</v>
      </c>
      <c r="C9" s="21"/>
      <c r="D9" s="21"/>
      <c r="E9" s="10"/>
      <c r="F9" s="10"/>
      <c r="G9" s="36"/>
      <c r="H9" s="49"/>
      <c r="I9" s="13"/>
      <c r="J9" s="13"/>
      <c r="K9" s="50"/>
      <c r="L9" s="51"/>
      <c r="M9" s="10"/>
      <c r="N9" s="10"/>
      <c r="O9" s="16"/>
      <c r="P9" s="16"/>
      <c r="Q9" s="10"/>
      <c r="R9" s="10"/>
      <c r="S9" s="10"/>
      <c r="T9" s="10"/>
      <c r="U9" s="10"/>
      <c r="V9" s="13"/>
      <c r="W9" s="13"/>
      <c r="X9" s="12"/>
      <c r="Y9" s="12">
        <f>+'PARCIAL 1'!W14</f>
        <v>8.5833333333333321</v>
      </c>
      <c r="Z9" s="24">
        <f t="shared" si="0"/>
        <v>8.5833333333333321</v>
      </c>
      <c r="AA9" s="20">
        <v>10</v>
      </c>
    </row>
    <row r="10" spans="1:27" ht="15.75" x14ac:dyDescent="0.25">
      <c r="A10" s="5"/>
      <c r="B10" s="26" t="s">
        <v>49</v>
      </c>
      <c r="C10" s="21"/>
      <c r="D10" s="21"/>
      <c r="E10" s="10"/>
      <c r="F10" s="10"/>
      <c r="G10" s="36"/>
      <c r="H10" s="49"/>
      <c r="I10" s="13"/>
      <c r="J10" s="13"/>
      <c r="K10" s="50"/>
      <c r="L10" s="51"/>
      <c r="M10" s="10"/>
      <c r="N10" s="10"/>
      <c r="O10" s="16"/>
      <c r="P10" s="16"/>
      <c r="Q10" s="10"/>
      <c r="R10" s="10"/>
      <c r="S10" s="10"/>
      <c r="T10" s="10"/>
      <c r="U10" s="16"/>
      <c r="V10" s="16"/>
      <c r="W10" s="10"/>
      <c r="X10" s="12"/>
      <c r="Y10" s="12">
        <f>+'PARCIAL 1'!W16</f>
        <v>9.0666666666666664</v>
      </c>
      <c r="Z10" s="24">
        <f t="shared" si="0"/>
        <v>9.0666666666666664</v>
      </c>
      <c r="AA10" s="20"/>
    </row>
    <row r="11" spans="1:27" ht="15.75" x14ac:dyDescent="0.25">
      <c r="A11" s="5"/>
      <c r="B11" s="26" t="s">
        <v>50</v>
      </c>
      <c r="C11" s="21"/>
      <c r="D11" s="21"/>
      <c r="E11" s="10"/>
      <c r="F11" s="10"/>
      <c r="G11" s="36"/>
      <c r="H11" s="38"/>
      <c r="I11" s="16"/>
      <c r="J11" s="16"/>
      <c r="K11" s="42"/>
      <c r="L11" s="46"/>
      <c r="M11" s="10"/>
      <c r="N11" s="10"/>
      <c r="O11" s="16"/>
      <c r="P11" s="16"/>
      <c r="Q11" s="10"/>
      <c r="R11" s="10"/>
      <c r="S11" s="10"/>
      <c r="T11" s="10"/>
      <c r="U11" s="10"/>
      <c r="V11" s="13"/>
      <c r="W11" s="13"/>
      <c r="X11" s="12"/>
      <c r="Y11" s="12">
        <f>+'PARCIAL 1'!W17</f>
        <v>8.6300000000000008</v>
      </c>
      <c r="Z11" s="24">
        <f t="shared" si="0"/>
        <v>8.6300000000000008</v>
      </c>
      <c r="AA11" s="20">
        <v>10</v>
      </c>
    </row>
    <row r="12" spans="1:27" ht="15.75" x14ac:dyDescent="0.25">
      <c r="A12" s="5"/>
      <c r="B12" s="26" t="s">
        <v>51</v>
      </c>
      <c r="C12" s="21"/>
      <c r="D12" s="21"/>
      <c r="E12" s="10"/>
      <c r="F12" s="10"/>
      <c r="G12" s="36"/>
      <c r="H12" s="38"/>
      <c r="I12" s="16"/>
      <c r="J12" s="16"/>
      <c r="K12" s="42"/>
      <c r="L12" s="46"/>
      <c r="M12" s="10"/>
      <c r="N12" s="10"/>
      <c r="O12" s="16"/>
      <c r="P12" s="16"/>
      <c r="Q12" s="10"/>
      <c r="R12" s="10"/>
      <c r="S12" s="10"/>
      <c r="T12" s="10"/>
      <c r="U12" s="10"/>
      <c r="V12" s="13"/>
      <c r="W12" s="13"/>
      <c r="X12" s="12"/>
      <c r="Y12" s="12">
        <f>+'PARCIAL 1'!W19</f>
        <v>9.5</v>
      </c>
      <c r="Z12" s="24">
        <f t="shared" si="0"/>
        <v>9.5</v>
      </c>
      <c r="AA12" s="20"/>
    </row>
    <row r="13" spans="1:27" ht="15.75" x14ac:dyDescent="0.25">
      <c r="A13" s="5"/>
      <c r="B13" s="26" t="s">
        <v>52</v>
      </c>
      <c r="C13" s="21"/>
      <c r="D13" s="21"/>
      <c r="E13" s="10"/>
      <c r="F13" s="10"/>
      <c r="G13" s="36"/>
      <c r="H13" s="38"/>
      <c r="I13" s="16"/>
      <c r="J13" s="16"/>
      <c r="K13" s="42"/>
      <c r="L13" s="46"/>
      <c r="M13" s="10"/>
      <c r="N13" s="10"/>
      <c r="O13" s="16"/>
      <c r="P13" s="16"/>
      <c r="Q13" s="10"/>
      <c r="R13" s="10"/>
      <c r="S13" s="10"/>
      <c r="T13" s="10"/>
      <c r="U13" s="10"/>
      <c r="V13" s="13"/>
      <c r="W13" s="13"/>
      <c r="X13" s="12"/>
      <c r="Y13" s="12">
        <f>+'PARCIAL 1'!W20</f>
        <v>8.4</v>
      </c>
      <c r="Z13" s="24">
        <f t="shared" si="0"/>
        <v>8.4</v>
      </c>
      <c r="AA13" s="20"/>
    </row>
    <row r="14" spans="1:27" ht="30" x14ac:dyDescent="0.25">
      <c r="A14" s="5"/>
      <c r="B14" s="27" t="s">
        <v>53</v>
      </c>
      <c r="C14" s="21"/>
      <c r="D14" s="21"/>
      <c r="E14" s="10"/>
      <c r="F14" s="10"/>
      <c r="G14" s="36"/>
      <c r="H14" s="38"/>
      <c r="I14" s="16"/>
      <c r="J14" s="16"/>
      <c r="K14" s="42"/>
      <c r="L14" s="46"/>
      <c r="M14" s="10"/>
      <c r="N14" s="10"/>
      <c r="O14" s="16"/>
      <c r="P14" s="16"/>
      <c r="Q14" s="10"/>
      <c r="R14" s="10"/>
      <c r="S14" s="10"/>
      <c r="T14" s="10"/>
      <c r="U14" s="10"/>
      <c r="V14" s="13"/>
      <c r="W14" s="13"/>
      <c r="X14" s="12"/>
      <c r="Y14" s="12" t="e">
        <f>+'PARCIAL 1'!#REF!</f>
        <v>#REF!</v>
      </c>
      <c r="Z14" s="24" t="e">
        <f t="shared" si="0"/>
        <v>#REF!</v>
      </c>
      <c r="AA14" s="20">
        <v>9.5</v>
      </c>
    </row>
    <row r="15" spans="1:27" ht="15.75" x14ac:dyDescent="0.25">
      <c r="A15" s="5"/>
      <c r="B15" s="26" t="s">
        <v>54</v>
      </c>
      <c r="C15" s="21"/>
      <c r="D15" s="21"/>
      <c r="E15" s="10"/>
      <c r="F15" s="10"/>
      <c r="G15" s="36"/>
      <c r="H15" s="38"/>
      <c r="I15" s="16"/>
      <c r="J15" s="16"/>
      <c r="K15" s="42"/>
      <c r="L15" s="46"/>
      <c r="M15" s="10"/>
      <c r="N15" s="10"/>
      <c r="O15" s="16"/>
      <c r="P15" s="16"/>
      <c r="Q15" s="10"/>
      <c r="R15" s="10"/>
      <c r="S15" s="10"/>
      <c r="T15" s="10"/>
      <c r="U15" s="10"/>
      <c r="V15" s="13"/>
      <c r="W15" s="13"/>
      <c r="X15" s="12"/>
      <c r="Y15" s="12" t="e">
        <f>+'PARCIAL 1'!#REF!</f>
        <v>#REF!</v>
      </c>
      <c r="Z15" s="24" t="e">
        <f t="shared" si="0"/>
        <v>#REF!</v>
      </c>
      <c r="AA15" s="20">
        <v>10</v>
      </c>
    </row>
    <row r="16" spans="1:27" ht="15.75" x14ac:dyDescent="0.25">
      <c r="A16" s="5"/>
      <c r="B16" s="26" t="s">
        <v>55</v>
      </c>
      <c r="C16" s="21"/>
      <c r="D16" s="21"/>
      <c r="E16" s="10"/>
      <c r="F16" s="10"/>
      <c r="G16" s="36"/>
      <c r="H16" s="38"/>
      <c r="I16" s="16"/>
      <c r="J16" s="16"/>
      <c r="K16" s="42"/>
      <c r="L16" s="46"/>
      <c r="M16" s="10"/>
      <c r="N16" s="10"/>
      <c r="O16" s="16"/>
      <c r="P16" s="16"/>
      <c r="Q16" s="10"/>
      <c r="R16" s="10"/>
      <c r="S16" s="10"/>
      <c r="T16" s="10"/>
      <c r="U16" s="10"/>
      <c r="V16" s="13"/>
      <c r="W16" s="13"/>
      <c r="X16" s="12"/>
      <c r="Y16" s="12" t="e">
        <f>+'PARCIAL 1'!#REF!</f>
        <v>#REF!</v>
      </c>
      <c r="Z16" s="24" t="e">
        <f t="shared" si="0"/>
        <v>#REF!</v>
      </c>
      <c r="AA16" s="20">
        <v>8.5</v>
      </c>
    </row>
    <row r="17" spans="1:27" ht="15.75" x14ac:dyDescent="0.25">
      <c r="A17" s="5"/>
      <c r="B17" s="26" t="s">
        <v>56</v>
      </c>
      <c r="C17" s="21"/>
      <c r="D17" s="21"/>
      <c r="E17" s="10"/>
      <c r="F17" s="10"/>
      <c r="G17" s="36"/>
      <c r="H17" s="38"/>
      <c r="I17" s="16"/>
      <c r="J17" s="16"/>
      <c r="K17" s="42"/>
      <c r="L17" s="46"/>
      <c r="M17" s="10"/>
      <c r="N17" s="10"/>
      <c r="O17" s="16"/>
      <c r="P17" s="16"/>
      <c r="Q17" s="10"/>
      <c r="R17" s="10"/>
      <c r="S17" s="10"/>
      <c r="T17" s="10"/>
      <c r="U17" s="10"/>
      <c r="V17" s="13"/>
      <c r="W17" s="13"/>
      <c r="X17" s="12"/>
      <c r="Y17" s="12" t="e">
        <f>+'PARCIAL 1'!#REF!</f>
        <v>#REF!</v>
      </c>
      <c r="Z17" s="24" t="e">
        <f t="shared" si="0"/>
        <v>#REF!</v>
      </c>
      <c r="AA17" s="20">
        <v>9</v>
      </c>
    </row>
    <row r="18" spans="1:27" ht="13.5" customHeight="1" x14ac:dyDescent="0.25">
      <c r="A18" s="5"/>
      <c r="B18" s="27" t="s">
        <v>57</v>
      </c>
      <c r="C18" s="21"/>
      <c r="D18" s="21"/>
      <c r="E18" s="10"/>
      <c r="F18" s="10"/>
      <c r="G18" s="36"/>
      <c r="H18" s="38"/>
      <c r="I18" s="16"/>
      <c r="J18" s="16"/>
      <c r="K18" s="42"/>
      <c r="L18" s="46"/>
      <c r="M18" s="10"/>
      <c r="N18" s="10"/>
      <c r="O18" s="16"/>
      <c r="P18" s="16"/>
      <c r="Q18" s="10"/>
      <c r="R18" s="10"/>
      <c r="S18" s="10"/>
      <c r="T18" s="10"/>
      <c r="U18" s="16"/>
      <c r="V18" s="16"/>
      <c r="W18" s="13"/>
      <c r="X18" s="12"/>
      <c r="Y18" s="12" t="e">
        <f>+'PARCIAL 1'!#REF!</f>
        <v>#REF!</v>
      </c>
      <c r="Z18" s="24" t="e">
        <f t="shared" si="0"/>
        <v>#REF!</v>
      </c>
      <c r="AA18" s="20">
        <v>10</v>
      </c>
    </row>
    <row r="19" spans="1:27" ht="15.75" x14ac:dyDescent="0.25">
      <c r="A19" s="5"/>
      <c r="B19" s="26" t="s">
        <v>58</v>
      </c>
      <c r="C19" s="21"/>
      <c r="D19" s="21"/>
      <c r="E19" s="10"/>
      <c r="F19" s="10"/>
      <c r="G19" s="36"/>
      <c r="H19" s="38"/>
      <c r="I19" s="16"/>
      <c r="J19" s="16"/>
      <c r="K19" s="42"/>
      <c r="L19" s="46"/>
      <c r="M19" s="10"/>
      <c r="N19" s="10"/>
      <c r="O19" s="16"/>
      <c r="P19" s="16"/>
      <c r="Q19" s="10"/>
      <c r="R19" s="10"/>
      <c r="S19" s="10"/>
      <c r="T19" s="10"/>
      <c r="U19" s="16"/>
      <c r="V19" s="16"/>
      <c r="W19" s="13"/>
      <c r="X19" s="12"/>
      <c r="Y19" s="12" t="e">
        <f>+'PARCIAL 1'!#REF!</f>
        <v>#REF!</v>
      </c>
      <c r="Z19" s="24" t="e">
        <f t="shared" si="0"/>
        <v>#REF!</v>
      </c>
      <c r="AA19" s="20">
        <v>10</v>
      </c>
    </row>
    <row r="20" spans="1:27" ht="14.25" customHeight="1" x14ac:dyDescent="0.25">
      <c r="A20" s="5"/>
      <c r="B20" s="26" t="s">
        <v>59</v>
      </c>
      <c r="C20" s="21"/>
      <c r="D20" s="21"/>
      <c r="E20" s="10"/>
      <c r="F20" s="10"/>
      <c r="G20" s="36"/>
      <c r="H20" s="38"/>
      <c r="I20" s="16"/>
      <c r="J20" s="16"/>
      <c r="K20" s="42"/>
      <c r="L20" s="46"/>
      <c r="M20" s="10"/>
      <c r="N20" s="10"/>
      <c r="O20" s="16"/>
      <c r="P20" s="16"/>
      <c r="Q20" s="10"/>
      <c r="R20" s="10"/>
      <c r="S20" s="10"/>
      <c r="T20" s="10"/>
      <c r="U20" s="16"/>
      <c r="V20" s="16"/>
      <c r="W20" s="13"/>
      <c r="X20" s="12"/>
      <c r="Y20" s="12" t="e">
        <f>+'PARCIAL 1'!#REF!</f>
        <v>#REF!</v>
      </c>
      <c r="Z20" s="24" t="e">
        <f>+Y20+X20</f>
        <v>#REF!</v>
      </c>
      <c r="AA20" s="20">
        <v>10</v>
      </c>
    </row>
    <row r="21" spans="1:27" ht="15.75" x14ac:dyDescent="0.25">
      <c r="A21" s="5"/>
      <c r="B21" s="26" t="s">
        <v>60</v>
      </c>
      <c r="C21" s="21"/>
      <c r="D21" s="21"/>
      <c r="E21" s="10"/>
      <c r="F21" s="10"/>
      <c r="G21" s="36"/>
      <c r="H21" s="38"/>
      <c r="I21" s="16"/>
      <c r="J21" s="16"/>
      <c r="K21" s="42"/>
      <c r="L21" s="46"/>
      <c r="M21" s="10"/>
      <c r="N21" s="10"/>
      <c r="O21" s="16"/>
      <c r="P21" s="16"/>
      <c r="Q21" s="10"/>
      <c r="R21" s="10"/>
      <c r="S21" s="10"/>
      <c r="T21" s="10"/>
      <c r="U21" s="16"/>
      <c r="V21" s="16"/>
      <c r="W21" s="10"/>
      <c r="X21" s="12"/>
      <c r="Y21" s="12">
        <f>+'PARCIAL 1'!W26</f>
        <v>8.8894927536231894</v>
      </c>
      <c r="Z21" s="24">
        <f t="shared" si="0"/>
        <v>8.8894927536231894</v>
      </c>
      <c r="AA21" s="20"/>
    </row>
    <row r="22" spans="1:27" ht="15.75" x14ac:dyDescent="0.25">
      <c r="A22" s="5"/>
      <c r="B22" s="17"/>
      <c r="C22" s="21"/>
      <c r="D22" s="21"/>
      <c r="E22" s="10"/>
      <c r="F22" s="10"/>
      <c r="G22" s="36"/>
      <c r="H22" s="38"/>
      <c r="I22" s="16"/>
      <c r="J22" s="16"/>
      <c r="K22" s="42"/>
      <c r="L22" s="46"/>
      <c r="M22" s="10"/>
      <c r="N22" s="10"/>
      <c r="O22" s="16"/>
      <c r="P22" s="16"/>
      <c r="Q22" s="10"/>
      <c r="R22" s="10"/>
      <c r="S22" s="10"/>
      <c r="T22" s="10"/>
      <c r="U22" s="10"/>
      <c r="V22" s="13"/>
      <c r="W22" s="13"/>
      <c r="X22" s="12"/>
      <c r="Y22" s="12" t="e">
        <f>+'PARCIAL 1'!#REF!</f>
        <v>#REF!</v>
      </c>
      <c r="Z22" s="24" t="e">
        <f t="shared" si="0"/>
        <v>#REF!</v>
      </c>
      <c r="AA22" s="20">
        <v>7.75</v>
      </c>
    </row>
    <row r="23" spans="1:27" ht="15.75" x14ac:dyDescent="0.25">
      <c r="A23" s="5"/>
      <c r="B23" s="17"/>
      <c r="C23" s="21"/>
      <c r="D23" s="21"/>
      <c r="E23" s="10"/>
      <c r="F23" s="10"/>
      <c r="G23" s="36"/>
      <c r="H23" s="38"/>
      <c r="I23" s="16"/>
      <c r="J23" s="16"/>
      <c r="K23" s="42"/>
      <c r="L23" s="46"/>
      <c r="M23" s="10"/>
      <c r="N23" s="10"/>
      <c r="O23" s="16"/>
      <c r="P23" s="16"/>
      <c r="Q23" s="10"/>
      <c r="R23" s="10"/>
      <c r="S23" s="10"/>
      <c r="T23" s="10"/>
      <c r="U23" s="10"/>
      <c r="V23" s="13"/>
      <c r="W23" s="13"/>
      <c r="X23" s="12"/>
      <c r="Y23" s="12" t="e">
        <f>+'PARCIAL 1'!#REF!</f>
        <v>#REF!</v>
      </c>
      <c r="Z23" s="24" t="e">
        <f t="shared" si="0"/>
        <v>#REF!</v>
      </c>
      <c r="AA23" s="20">
        <v>8.5</v>
      </c>
    </row>
    <row r="24" spans="1:27" ht="15.75" x14ac:dyDescent="0.25">
      <c r="A24" s="5"/>
      <c r="B24" s="17"/>
      <c r="C24" s="21"/>
      <c r="D24" s="21"/>
      <c r="E24" s="10"/>
      <c r="F24" s="10"/>
      <c r="G24" s="36"/>
      <c r="H24" s="38"/>
      <c r="I24" s="16"/>
      <c r="J24" s="16"/>
      <c r="K24" s="42"/>
      <c r="L24" s="46"/>
      <c r="M24" s="10"/>
      <c r="N24" s="10"/>
      <c r="O24" s="16"/>
      <c r="P24" s="16"/>
      <c r="Q24" s="10"/>
      <c r="R24" s="10"/>
      <c r="S24" s="10"/>
      <c r="T24" s="10"/>
      <c r="U24" s="10"/>
      <c r="V24" s="13"/>
      <c r="W24" s="13"/>
      <c r="X24" s="12"/>
      <c r="Y24" s="12" t="e">
        <f>+'PARCIAL 1'!#REF!</f>
        <v>#REF!</v>
      </c>
      <c r="Z24" s="24" t="e">
        <f t="shared" si="0"/>
        <v>#REF!</v>
      </c>
      <c r="AA24" s="20">
        <v>8.75</v>
      </c>
    </row>
    <row r="25" spans="1:27" ht="15.75" x14ac:dyDescent="0.25">
      <c r="A25" s="3"/>
      <c r="B25" s="18"/>
      <c r="C25" s="22"/>
      <c r="D25" s="22"/>
      <c r="E25" s="10"/>
      <c r="F25" s="10"/>
      <c r="G25" s="36"/>
      <c r="H25" s="39"/>
      <c r="I25" s="10"/>
      <c r="J25" s="10"/>
      <c r="K25" s="43"/>
      <c r="L25" s="47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25"/>
      <c r="AA25" s="20">
        <v>9.4107142857142847</v>
      </c>
    </row>
    <row r="26" spans="1:27" x14ac:dyDescent="0.25">
      <c r="B26" s="15"/>
      <c r="C26" s="15"/>
      <c r="D26" s="15"/>
    </row>
    <row r="27" spans="1:27" x14ac:dyDescent="0.25">
      <c r="B27" s="15"/>
      <c r="C27" s="15"/>
      <c r="D27" s="15"/>
    </row>
    <row r="28" spans="1:27" x14ac:dyDescent="0.25">
      <c r="B28" s="15"/>
      <c r="C28" s="15"/>
      <c r="D28" s="15"/>
    </row>
    <row r="29" spans="1:27" x14ac:dyDescent="0.25">
      <c r="B29" s="15"/>
      <c r="C29" s="15"/>
      <c r="D29" s="15"/>
    </row>
    <row r="30" spans="1:27" x14ac:dyDescent="0.25">
      <c r="B30" s="15"/>
      <c r="C30" s="15"/>
      <c r="D30" s="15"/>
    </row>
    <row r="31" spans="1:27" x14ac:dyDescent="0.25">
      <c r="B31" s="28" t="s">
        <v>41</v>
      </c>
      <c r="C31" s="29">
        <v>10</v>
      </c>
      <c r="D31" s="15"/>
    </row>
    <row r="32" spans="1:27" x14ac:dyDescent="0.25">
      <c r="B32" s="28" t="s">
        <v>40</v>
      </c>
      <c r="C32" s="29">
        <v>9</v>
      </c>
      <c r="D32" s="15"/>
    </row>
    <row r="33" spans="2:4" x14ac:dyDescent="0.25">
      <c r="B33" s="28" t="s">
        <v>39</v>
      </c>
      <c r="C33" s="29">
        <v>8</v>
      </c>
      <c r="D33" s="15"/>
    </row>
    <row r="34" spans="2:4" x14ac:dyDescent="0.25">
      <c r="B34" s="28" t="s">
        <v>38</v>
      </c>
      <c r="C34" s="29">
        <v>7</v>
      </c>
      <c r="D34" s="15"/>
    </row>
    <row r="35" spans="2:4" x14ac:dyDescent="0.25">
      <c r="B35" s="28" t="s">
        <v>37</v>
      </c>
      <c r="C35" s="29">
        <v>6</v>
      </c>
      <c r="D35" s="15"/>
    </row>
    <row r="36" spans="2:4" x14ac:dyDescent="0.25">
      <c r="B36" s="30" t="s">
        <v>1</v>
      </c>
      <c r="C36" s="29">
        <v>5</v>
      </c>
    </row>
    <row r="37" spans="2:4" x14ac:dyDescent="0.25">
      <c r="B37" s="30" t="s">
        <v>2</v>
      </c>
      <c r="C37" s="29">
        <v>4</v>
      </c>
    </row>
    <row r="38" spans="2:4" x14ac:dyDescent="0.25">
      <c r="B38" s="30" t="s">
        <v>3</v>
      </c>
      <c r="C38" s="29">
        <v>3</v>
      </c>
    </row>
    <row r="39" spans="2:4" x14ac:dyDescent="0.25">
      <c r="B39" s="30" t="s">
        <v>4</v>
      </c>
      <c r="C39" s="29">
        <v>2</v>
      </c>
    </row>
    <row r="40" spans="2:4" x14ac:dyDescent="0.25">
      <c r="B40" s="30" t="s">
        <v>61</v>
      </c>
      <c r="C40" s="29">
        <v>1</v>
      </c>
    </row>
    <row r="41" spans="2:4" x14ac:dyDescent="0.25">
      <c r="B41" s="3"/>
    </row>
  </sheetData>
  <mergeCells count="5">
    <mergeCell ref="I1:J1"/>
    <mergeCell ref="M1:P1"/>
    <mergeCell ref="Q1:V1"/>
    <mergeCell ref="C2:D2"/>
    <mergeCell ref="C1:H1"/>
  </mergeCells>
  <phoneticPr fontId="13" type="noConversion"/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PARCIAL 1</vt:lpstr>
      <vt:lpstr>parcial 2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</dc:creator>
  <cp:lastModifiedBy>Alfonso Arellano</cp:lastModifiedBy>
  <cp:lastPrinted>2015-01-27T13:38:04Z</cp:lastPrinted>
  <dcterms:created xsi:type="dcterms:W3CDTF">2014-09-12T02:39:37Z</dcterms:created>
  <dcterms:modified xsi:type="dcterms:W3CDTF">2025-02-09T02:51:02Z</dcterms:modified>
</cp:coreProperties>
</file>