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xr:revisionPtr revIDLastSave="0" documentId="13_ncr:1_{78F33CBD-3D95-4584-99FB-F21BBCFBED62}" xr6:coauthVersionLast="47" xr6:coauthVersionMax="47" xr10:uidLastSave="{00000000-0000-0000-0000-000000000000}"/>
  <bookViews>
    <workbookView xWindow="-120" yWindow="-120" windowWidth="15600" windowHeight="11040" xr2:uid="{FF4B4A67-F604-4F0B-AD9A-B258B127E2FC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F51" i="2"/>
  <c r="E44" i="2"/>
  <c r="E18" i="1"/>
  <c r="B12" i="1"/>
  <c r="E36" i="2"/>
  <c r="B37" i="2"/>
  <c r="E26" i="2"/>
  <c r="B27" i="2"/>
  <c r="E17" i="2"/>
  <c r="E8" i="2"/>
  <c r="E49" i="1"/>
  <c r="E44" i="1"/>
  <c r="E32" i="1"/>
  <c r="F25" i="1"/>
  <c r="B10" i="1"/>
  <c r="B5" i="1"/>
  <c r="B3" i="1"/>
</calcChain>
</file>

<file path=xl/sharedStrings.xml><?xml version="1.0" encoding="utf-8"?>
<sst xmlns="http://schemas.openxmlformats.org/spreadsheetml/2006/main" count="102" uniqueCount="35">
  <si>
    <t>n</t>
  </si>
  <si>
    <t>Infinitas</t>
  </si>
  <si>
    <t>finitas</t>
  </si>
  <si>
    <t>Media</t>
  </si>
  <si>
    <t>Proporción</t>
  </si>
  <si>
    <t>infinita</t>
  </si>
  <si>
    <t>finita</t>
  </si>
  <si>
    <t>Ejercicio 5</t>
  </si>
  <si>
    <t>error</t>
  </si>
  <si>
    <t>total</t>
  </si>
  <si>
    <t>Z</t>
  </si>
  <si>
    <t>p</t>
  </si>
  <si>
    <t>q</t>
  </si>
  <si>
    <t>familias</t>
  </si>
  <si>
    <t>refrigeradora</t>
  </si>
  <si>
    <t>si</t>
  </si>
  <si>
    <t>no</t>
  </si>
  <si>
    <t>1500 famillias 1010 tiene refrigerador</t>
  </si>
  <si>
    <t>1500 famillias 1038 tiene refrigerador</t>
  </si>
  <si>
    <t>1500 famillias 981 tiene refrigerador</t>
  </si>
  <si>
    <t>TEORIA DEL MUESTREO</t>
  </si>
  <si>
    <t>CÁLCULO DEL TAMAÑO DE LA MUESTRA</t>
  </si>
  <si>
    <t>EJERCICIO 1</t>
  </si>
  <si>
    <t>POBLACIONES INFINITAS</t>
  </si>
  <si>
    <t>DATOS</t>
  </si>
  <si>
    <t>NC</t>
  </si>
  <si>
    <t>Desv_Est</t>
  </si>
  <si>
    <t>Error</t>
  </si>
  <si>
    <t>EJERCICIO 2</t>
  </si>
  <si>
    <t>POBLACIONES FINITAS</t>
  </si>
  <si>
    <t>N</t>
  </si>
  <si>
    <t>SI</t>
  </si>
  <si>
    <t>NO</t>
  </si>
  <si>
    <t>FAMILIAS TIENEN REFRIGERADORA</t>
  </si>
  <si>
    <t>95%, EQUIVOCADO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</si>
</sst>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9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1" fontId="0" fillId="0" borderId="0" xfId="1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1C1FF-6406-4EDE-B71A-150399477249}">
  <dimension ref="A1:H53"/>
  <sheetViews>
    <sheetView tabSelected="1" topLeftCell="A31" zoomScale="190" zoomScaleNormal="190" workbookViewId="0">
      <selection activeCell="G39" sqref="G39"/>
    </sheetView>
  </sheetViews>
  <sheetFormatPr baseColWidth="10" defaultRowHeight="15" x14ac:dyDescent="0.25"/>
  <sheetData>
    <row r="1" spans="1:4" x14ac:dyDescent="0.25">
      <c r="A1" t="s">
        <v>3</v>
      </c>
    </row>
    <row r="3" spans="1:4" x14ac:dyDescent="0.25">
      <c r="A3" t="s">
        <v>0</v>
      </c>
      <c r="B3">
        <f>(1.96*908.07/200)^2</f>
        <v>79.193731635396006</v>
      </c>
      <c r="D3" t="s">
        <v>1</v>
      </c>
    </row>
    <row r="5" spans="1:4" x14ac:dyDescent="0.25">
      <c r="A5" t="s">
        <v>0</v>
      </c>
      <c r="B5">
        <f>((1.96^2*50000*908.07^2)/(908.07^2*1.96^2+(50000-1)*200^2))</f>
        <v>79.070075949412413</v>
      </c>
      <c r="D5" t="s">
        <v>2</v>
      </c>
    </row>
    <row r="8" spans="1:4" x14ac:dyDescent="0.25">
      <c r="A8" t="s">
        <v>4</v>
      </c>
    </row>
    <row r="10" spans="1:4" x14ac:dyDescent="0.25">
      <c r="A10" t="s">
        <v>0</v>
      </c>
      <c r="B10">
        <f>(1.96^2*0.1*0.9)/(0.08^2)</f>
        <v>54.022499999999994</v>
      </c>
      <c r="D10" t="s">
        <v>5</v>
      </c>
    </row>
    <row r="12" spans="1:4" x14ac:dyDescent="0.25">
      <c r="A12" t="s">
        <v>0</v>
      </c>
      <c r="B12" s="1">
        <f>(1.96^2*50000*0.1*0.9)/(0.1*0.9*1.96^2+(50000-1)*0.08^2)</f>
        <v>53.96527252674899</v>
      </c>
      <c r="D12" t="s">
        <v>6</v>
      </c>
    </row>
    <row r="15" spans="1:4" x14ac:dyDescent="0.25">
      <c r="A15" t="s">
        <v>7</v>
      </c>
    </row>
    <row r="17" spans="1:8" x14ac:dyDescent="0.25">
      <c r="A17" t="s">
        <v>8</v>
      </c>
      <c r="B17" s="2">
        <v>0.05</v>
      </c>
    </row>
    <row r="18" spans="1:8" x14ac:dyDescent="0.25">
      <c r="A18" s="3" t="s">
        <v>9</v>
      </c>
      <c r="B18" s="3">
        <v>1500</v>
      </c>
      <c r="D18" t="s">
        <v>0</v>
      </c>
      <c r="E18">
        <f>(1.96^2*1500*0.5*0.5)/(0.5*0.5*1.96^2+(1500-1)*0.05^2)</f>
        <v>305.99630408462366</v>
      </c>
      <c r="G18" s="3">
        <v>306</v>
      </c>
      <c r="H18" t="s">
        <v>13</v>
      </c>
    </row>
    <row r="19" spans="1:8" x14ac:dyDescent="0.25">
      <c r="A19" t="s">
        <v>10</v>
      </c>
      <c r="B19">
        <v>1.96</v>
      </c>
    </row>
    <row r="20" spans="1:8" x14ac:dyDescent="0.25">
      <c r="A20" t="s">
        <v>11</v>
      </c>
      <c r="B20">
        <v>0.5</v>
      </c>
    </row>
    <row r="21" spans="1:8" x14ac:dyDescent="0.25">
      <c r="A21" t="s">
        <v>12</v>
      </c>
      <c r="B21">
        <v>0.5</v>
      </c>
    </row>
    <row r="23" spans="1:8" x14ac:dyDescent="0.25">
      <c r="D23" s="11" t="s">
        <v>14</v>
      </c>
      <c r="E23" s="11"/>
    </row>
    <row r="24" spans="1:8" x14ac:dyDescent="0.25">
      <c r="D24" s="5" t="s">
        <v>15</v>
      </c>
      <c r="E24" s="5" t="s">
        <v>16</v>
      </c>
    </row>
    <row r="25" spans="1:8" x14ac:dyDescent="0.25">
      <c r="D25" s="5">
        <v>200</v>
      </c>
      <c r="E25" s="5">
        <v>106</v>
      </c>
      <c r="F25">
        <f>306</f>
        <v>306</v>
      </c>
    </row>
    <row r="26" spans="1:8" x14ac:dyDescent="0.25">
      <c r="D26" s="6">
        <v>0.65</v>
      </c>
      <c r="E26" s="6"/>
    </row>
    <row r="28" spans="1:8" x14ac:dyDescent="0.25">
      <c r="A28" s="7" t="s">
        <v>17</v>
      </c>
      <c r="B28" s="7"/>
      <c r="C28" s="7"/>
      <c r="D28" s="7"/>
    </row>
    <row r="31" spans="1:8" x14ac:dyDescent="0.25">
      <c r="A31" t="s">
        <v>8</v>
      </c>
      <c r="B31" s="2">
        <v>0.1</v>
      </c>
    </row>
    <row r="32" spans="1:8" x14ac:dyDescent="0.25">
      <c r="A32" s="3" t="s">
        <v>9</v>
      </c>
      <c r="B32" s="3">
        <v>1500</v>
      </c>
      <c r="D32" t="s">
        <v>0</v>
      </c>
      <c r="E32">
        <f>(1.645^2*1500*0.5*0.5)/(0.5*0.5*1.645^2+(1500-1)*0.1^2)</f>
        <v>64.772538229447278</v>
      </c>
      <c r="G32" s="3">
        <v>65</v>
      </c>
      <c r="H32" t="s">
        <v>13</v>
      </c>
    </row>
    <row r="33" spans="1:8" x14ac:dyDescent="0.25">
      <c r="A33" t="s">
        <v>10</v>
      </c>
      <c r="B33">
        <v>1.645</v>
      </c>
    </row>
    <row r="34" spans="1:8" x14ac:dyDescent="0.25">
      <c r="A34" t="s">
        <v>11</v>
      </c>
      <c r="B34">
        <v>0.5</v>
      </c>
    </row>
    <row r="35" spans="1:8" x14ac:dyDescent="0.25">
      <c r="A35" t="s">
        <v>12</v>
      </c>
      <c r="B35">
        <v>0.5</v>
      </c>
      <c r="D35" s="11" t="s">
        <v>14</v>
      </c>
      <c r="E35" s="11"/>
    </row>
    <row r="36" spans="1:8" x14ac:dyDescent="0.25">
      <c r="D36" s="5" t="s">
        <v>15</v>
      </c>
      <c r="E36" s="5" t="s">
        <v>16</v>
      </c>
      <c r="F36">
        <v>65</v>
      </c>
      <c r="G36">
        <v>100</v>
      </c>
    </row>
    <row r="37" spans="1:8" x14ac:dyDescent="0.25">
      <c r="D37" s="5">
        <v>45</v>
      </c>
      <c r="E37" s="5">
        <v>20</v>
      </c>
      <c r="F37">
        <v>45</v>
      </c>
    </row>
    <row r="38" spans="1:8" x14ac:dyDescent="0.25">
      <c r="D38" s="12">
        <f>F37*G36/F36</f>
        <v>69.230769230769226</v>
      </c>
      <c r="E38" s="6"/>
    </row>
    <row r="41" spans="1:8" x14ac:dyDescent="0.25">
      <c r="A41" s="7" t="s">
        <v>18</v>
      </c>
      <c r="B41" s="7"/>
      <c r="C41" s="7"/>
      <c r="D41" s="7"/>
    </row>
    <row r="43" spans="1:8" x14ac:dyDescent="0.25">
      <c r="A43" t="s">
        <v>8</v>
      </c>
      <c r="B43" s="2">
        <v>0.01</v>
      </c>
    </row>
    <row r="44" spans="1:8" x14ac:dyDescent="0.25">
      <c r="A44" s="3" t="s">
        <v>9</v>
      </c>
      <c r="B44" s="3">
        <v>1500</v>
      </c>
      <c r="D44" t="s">
        <v>0</v>
      </c>
      <c r="E44">
        <f>(2.58^2*1500*0.5*0.5)/(0.5*0.5*2.58^2+(1500-1)*0.01^2)</f>
        <v>1376.0474090407938</v>
      </c>
      <c r="G44" s="3">
        <v>1.3759999999999999</v>
      </c>
      <c r="H44" t="s">
        <v>13</v>
      </c>
    </row>
    <row r="45" spans="1:8" x14ac:dyDescent="0.25">
      <c r="A45" t="s">
        <v>10</v>
      </c>
      <c r="B45">
        <v>1.96</v>
      </c>
    </row>
    <row r="46" spans="1:8" x14ac:dyDescent="0.25">
      <c r="A46" t="s">
        <v>11</v>
      </c>
      <c r="B46">
        <v>0.5</v>
      </c>
    </row>
    <row r="47" spans="1:8" x14ac:dyDescent="0.25">
      <c r="A47" t="s">
        <v>12</v>
      </c>
      <c r="B47">
        <v>0.5</v>
      </c>
      <c r="D47" s="11" t="s">
        <v>14</v>
      </c>
      <c r="E47" s="11"/>
    </row>
    <row r="48" spans="1:8" x14ac:dyDescent="0.25">
      <c r="D48" s="5" t="s">
        <v>15</v>
      </c>
      <c r="E48" s="5" t="s">
        <v>16</v>
      </c>
    </row>
    <row r="49" spans="1:6" x14ac:dyDescent="0.25">
      <c r="D49" s="5">
        <v>900</v>
      </c>
      <c r="E49" s="5">
        <f>1376-900</f>
        <v>476</v>
      </c>
      <c r="F49">
        <v>1376</v>
      </c>
    </row>
    <row r="50" spans="1:6" x14ac:dyDescent="0.25">
      <c r="D50" s="6">
        <v>0.65400000000000003</v>
      </c>
      <c r="E50" s="6">
        <v>0.34599999999999997</v>
      </c>
    </row>
    <row r="53" spans="1:6" x14ac:dyDescent="0.25">
      <c r="A53" s="7" t="s">
        <v>19</v>
      </c>
      <c r="B53" s="7"/>
      <c r="C53" s="7"/>
    </row>
  </sheetData>
  <mergeCells count="3">
    <mergeCell ref="D23:E23"/>
    <mergeCell ref="D35:E35"/>
    <mergeCell ref="D47:E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C8EBF-9DF1-4746-B7C2-5930A2AB448E}">
  <dimension ref="A1:G59"/>
  <sheetViews>
    <sheetView topLeftCell="A50" zoomScale="160" zoomScaleNormal="160" workbookViewId="0">
      <selection activeCell="E59" sqref="E59"/>
    </sheetView>
  </sheetViews>
  <sheetFormatPr baseColWidth="10" defaultRowHeight="15" x14ac:dyDescent="0.25"/>
  <sheetData>
    <row r="1" spans="1:5" x14ac:dyDescent="0.25">
      <c r="A1" s="7" t="s">
        <v>20</v>
      </c>
      <c r="B1" s="7"/>
      <c r="C1" s="7"/>
      <c r="D1" s="7"/>
    </row>
    <row r="2" spans="1:5" x14ac:dyDescent="0.25">
      <c r="A2" s="7" t="s">
        <v>21</v>
      </c>
      <c r="B2" s="7"/>
      <c r="C2" s="7"/>
      <c r="D2" s="7"/>
    </row>
    <row r="4" spans="1:5" x14ac:dyDescent="0.25">
      <c r="A4" s="3" t="s">
        <v>22</v>
      </c>
      <c r="B4" t="s">
        <v>23</v>
      </c>
    </row>
    <row r="6" spans="1:5" x14ac:dyDescent="0.25">
      <c r="A6" s="10" t="s">
        <v>24</v>
      </c>
    </row>
    <row r="7" spans="1:5" x14ac:dyDescent="0.25">
      <c r="A7" t="s">
        <v>25</v>
      </c>
      <c r="B7" s="2">
        <v>0.95</v>
      </c>
    </row>
    <row r="8" spans="1:5" x14ac:dyDescent="0.25">
      <c r="A8" t="s">
        <v>26</v>
      </c>
      <c r="B8">
        <v>16.440000000000001</v>
      </c>
      <c r="D8" s="4" t="s">
        <v>0</v>
      </c>
      <c r="E8" s="9">
        <f>(B10*B8)^2/(B9)^2</f>
        <v>41.531322470399999</v>
      </c>
    </row>
    <row r="9" spans="1:5" x14ac:dyDescent="0.25">
      <c r="A9" t="s">
        <v>27</v>
      </c>
      <c r="B9">
        <v>5</v>
      </c>
    </row>
    <row r="10" spans="1:5" x14ac:dyDescent="0.25">
      <c r="A10" t="s">
        <v>10</v>
      </c>
      <c r="B10">
        <v>1.96</v>
      </c>
    </row>
    <row r="12" spans="1:5" x14ac:dyDescent="0.25">
      <c r="A12" s="3" t="s">
        <v>28</v>
      </c>
      <c r="B12" t="s">
        <v>29</v>
      </c>
    </row>
    <row r="15" spans="1:5" x14ac:dyDescent="0.25">
      <c r="A15" s="10" t="s">
        <v>24</v>
      </c>
    </row>
    <row r="16" spans="1:5" x14ac:dyDescent="0.25">
      <c r="A16" t="s">
        <v>25</v>
      </c>
      <c r="B16" s="2">
        <v>0.95</v>
      </c>
    </row>
    <row r="17" spans="1:5" x14ac:dyDescent="0.25">
      <c r="A17" t="s">
        <v>26</v>
      </c>
      <c r="B17">
        <v>16.440000000000001</v>
      </c>
      <c r="D17" s="4" t="s">
        <v>0</v>
      </c>
      <c r="E17" s="1">
        <f>(B19^2*B20*B17^2)/(B17^2*B19^2+(B20-1)*B18^2)</f>
        <v>41.197365727354722</v>
      </c>
    </row>
    <row r="18" spans="1:5" x14ac:dyDescent="0.25">
      <c r="A18" t="s">
        <v>27</v>
      </c>
      <c r="B18">
        <v>5</v>
      </c>
    </row>
    <row r="19" spans="1:5" x14ac:dyDescent="0.25">
      <c r="A19" t="s">
        <v>10</v>
      </c>
      <c r="B19">
        <v>1.96</v>
      </c>
    </row>
    <row r="20" spans="1:5" x14ac:dyDescent="0.25">
      <c r="A20" t="s">
        <v>30</v>
      </c>
      <c r="B20">
        <v>5000</v>
      </c>
    </row>
    <row r="22" spans="1:5" x14ac:dyDescent="0.25">
      <c r="A22" s="3" t="s">
        <v>22</v>
      </c>
      <c r="B22" t="s">
        <v>23</v>
      </c>
    </row>
    <row r="24" spans="1:5" x14ac:dyDescent="0.25">
      <c r="A24" s="10" t="s">
        <v>24</v>
      </c>
    </row>
    <row r="25" spans="1:5" x14ac:dyDescent="0.25">
      <c r="A25" t="s">
        <v>25</v>
      </c>
      <c r="B25" s="2">
        <v>0.95</v>
      </c>
    </row>
    <row r="26" spans="1:5" x14ac:dyDescent="0.25">
      <c r="A26" t="s">
        <v>11</v>
      </c>
      <c r="B26">
        <v>0.15</v>
      </c>
      <c r="D26" s="8" t="s">
        <v>0</v>
      </c>
      <c r="E26" s="9">
        <f>B29^2*B26*B27/B28^2</f>
        <v>195.92159999999996</v>
      </c>
    </row>
    <row r="27" spans="1:5" x14ac:dyDescent="0.25">
      <c r="A27" t="s">
        <v>12</v>
      </c>
      <c r="B27">
        <f>1-B26</f>
        <v>0.85</v>
      </c>
      <c r="D27" s="8"/>
      <c r="E27" s="9"/>
    </row>
    <row r="28" spans="1:5" x14ac:dyDescent="0.25">
      <c r="A28" t="s">
        <v>27</v>
      </c>
      <c r="B28">
        <v>0.05</v>
      </c>
    </row>
    <row r="29" spans="1:5" x14ac:dyDescent="0.25">
      <c r="A29" t="s">
        <v>10</v>
      </c>
      <c r="B29">
        <v>1.96</v>
      </c>
    </row>
    <row r="31" spans="1:5" x14ac:dyDescent="0.25">
      <c r="A31" s="3" t="s">
        <v>28</v>
      </c>
      <c r="B31" t="s">
        <v>29</v>
      </c>
    </row>
    <row r="34" spans="1:6" x14ac:dyDescent="0.25">
      <c r="A34" s="10" t="s">
        <v>24</v>
      </c>
    </row>
    <row r="35" spans="1:6" x14ac:dyDescent="0.25">
      <c r="A35" t="s">
        <v>25</v>
      </c>
      <c r="B35" s="2">
        <v>0.95</v>
      </c>
    </row>
    <row r="36" spans="1:6" x14ac:dyDescent="0.25">
      <c r="A36" t="s">
        <v>11</v>
      </c>
      <c r="B36">
        <v>0.15</v>
      </c>
      <c r="D36" s="8" t="s">
        <v>0</v>
      </c>
      <c r="E36" s="1">
        <f>B39^2*B40*B36*B37/(B36*B37*B39^2+(B40-1)*B38^2)</f>
        <v>188.5703145163923</v>
      </c>
    </row>
    <row r="37" spans="1:6" x14ac:dyDescent="0.25">
      <c r="A37" t="s">
        <v>12</v>
      </c>
      <c r="B37">
        <f>1-B36</f>
        <v>0.85</v>
      </c>
    </row>
    <row r="38" spans="1:6" x14ac:dyDescent="0.25">
      <c r="A38" t="s">
        <v>27</v>
      </c>
      <c r="B38">
        <v>0.05</v>
      </c>
    </row>
    <row r="39" spans="1:6" x14ac:dyDescent="0.25">
      <c r="A39" t="s">
        <v>10</v>
      </c>
      <c r="B39">
        <v>1.96</v>
      </c>
    </row>
    <row r="40" spans="1:6" x14ac:dyDescent="0.25">
      <c r="A40" t="s">
        <v>30</v>
      </c>
      <c r="B40">
        <v>5000</v>
      </c>
    </row>
    <row r="42" spans="1:6" x14ac:dyDescent="0.25">
      <c r="A42" t="s">
        <v>7</v>
      </c>
    </row>
    <row r="43" spans="1:6" x14ac:dyDescent="0.25">
      <c r="A43" t="s">
        <v>24</v>
      </c>
    </row>
    <row r="44" spans="1:6" x14ac:dyDescent="0.25">
      <c r="A44" t="s">
        <v>8</v>
      </c>
      <c r="B44" s="2">
        <v>0.05</v>
      </c>
      <c r="D44" t="s">
        <v>0</v>
      </c>
      <c r="E44">
        <f>B46^2*B45*B47*B48/(B47*B48*B46^2+(B45-1)*0.05^2)</f>
        <v>305.99630408462366</v>
      </c>
      <c r="F44">
        <v>306</v>
      </c>
    </row>
    <row r="45" spans="1:6" x14ac:dyDescent="0.25">
      <c r="A45" s="3" t="s">
        <v>9</v>
      </c>
      <c r="B45" s="3">
        <v>1500</v>
      </c>
    </row>
    <row r="46" spans="1:6" x14ac:dyDescent="0.25">
      <c r="A46" t="s">
        <v>10</v>
      </c>
      <c r="B46">
        <v>1.96</v>
      </c>
    </row>
    <row r="47" spans="1:6" x14ac:dyDescent="0.25">
      <c r="A47" t="s">
        <v>11</v>
      </c>
      <c r="B47">
        <v>0.5</v>
      </c>
      <c r="D47" s="5" t="s">
        <v>31</v>
      </c>
      <c r="E47" s="5" t="s">
        <v>32</v>
      </c>
    </row>
    <row r="48" spans="1:6" x14ac:dyDescent="0.25">
      <c r="A48" t="s">
        <v>12</v>
      </c>
      <c r="B48">
        <v>0.5</v>
      </c>
      <c r="D48" s="5">
        <v>200</v>
      </c>
      <c r="E48" s="5">
        <v>106</v>
      </c>
    </row>
    <row r="49" spans="1:7" x14ac:dyDescent="0.25">
      <c r="D49" s="2">
        <v>0.65</v>
      </c>
    </row>
    <row r="50" spans="1:7" x14ac:dyDescent="0.25">
      <c r="D50">
        <v>100</v>
      </c>
      <c r="E50">
        <v>1500</v>
      </c>
    </row>
    <row r="51" spans="1:7" x14ac:dyDescent="0.25">
      <c r="D51" s="2">
        <v>0.65</v>
      </c>
      <c r="F51">
        <f>(D51*E50)/D50</f>
        <v>9.75</v>
      </c>
      <c r="G51" t="s">
        <v>33</v>
      </c>
    </row>
    <row r="52" spans="1:7" x14ac:dyDescent="0.25">
      <c r="G52" t="s">
        <v>34</v>
      </c>
    </row>
    <row r="54" spans="1:7" x14ac:dyDescent="0.25">
      <c r="A54" t="s">
        <v>24</v>
      </c>
    </row>
    <row r="55" spans="1:7" x14ac:dyDescent="0.25">
      <c r="A55" t="s">
        <v>8</v>
      </c>
      <c r="B55" s="2">
        <v>0.1</v>
      </c>
      <c r="D55" t="s">
        <v>25</v>
      </c>
      <c r="E55" s="2">
        <v>0.9</v>
      </c>
    </row>
    <row r="56" spans="1:7" x14ac:dyDescent="0.25">
      <c r="A56" s="3" t="s">
        <v>9</v>
      </c>
      <c r="B56" s="3">
        <v>1500</v>
      </c>
    </row>
    <row r="57" spans="1:7" x14ac:dyDescent="0.25">
      <c r="A57" t="s">
        <v>10</v>
      </c>
      <c r="B57">
        <v>1.645</v>
      </c>
    </row>
    <row r="58" spans="1:7" x14ac:dyDescent="0.25">
      <c r="A58" t="s">
        <v>11</v>
      </c>
      <c r="B58">
        <v>0.5</v>
      </c>
      <c r="D58" t="s">
        <v>0</v>
      </c>
    </row>
    <row r="59" spans="1:7" x14ac:dyDescent="0.25">
      <c r="A59" t="s">
        <v>12</v>
      </c>
      <c r="B59">
        <v>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2024-06-17T12:55:48Z</dcterms:created>
  <dcterms:modified xsi:type="dcterms:W3CDTF">2025-06-26T17:42:02Z</dcterms:modified>
</cp:coreProperties>
</file>