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EB482B54-87EC-44D8-AC84-DC673F55DAEF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Ej_norm" sheetId="7" r:id="rId1"/>
    <sheet name="Ej_homc" sheetId="12" r:id="rId2"/>
    <sheet name="Ejerc" sheetId="13" r:id="rId3"/>
    <sheet name="Indep" sheetId="14" r:id="rId4"/>
    <sheet name="Durbin_W" sheetId="25" r:id="rId5"/>
    <sheet name="Hoja1" sheetId="2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2" i="13" l="1"/>
  <c r="E25" i="13"/>
  <c r="C19" i="13"/>
  <c r="F11" i="13"/>
  <c r="F12" i="13"/>
  <c r="F13" i="13"/>
  <c r="F14" i="13"/>
  <c r="F15" i="13"/>
  <c r="F16" i="13"/>
  <c r="F10" i="13"/>
  <c r="C16" i="13"/>
  <c r="D16" i="13"/>
  <c r="E16" i="13"/>
  <c r="B16" i="13"/>
  <c r="C15" i="13"/>
  <c r="D15" i="13"/>
  <c r="E15" i="13"/>
  <c r="B15" i="13"/>
  <c r="C14" i="13"/>
  <c r="D14" i="13"/>
  <c r="E14" i="13"/>
  <c r="B14" i="13"/>
  <c r="C13" i="13"/>
  <c r="D13" i="13"/>
  <c r="E13" i="13"/>
  <c r="B13" i="13"/>
  <c r="C12" i="13"/>
  <c r="D12" i="13"/>
  <c r="E12" i="13"/>
  <c r="B12" i="13"/>
  <c r="C11" i="13"/>
  <c r="D11" i="13"/>
  <c r="E11" i="13"/>
  <c r="B11" i="13"/>
  <c r="C10" i="13"/>
  <c r="D10" i="13"/>
  <c r="E10" i="13"/>
  <c r="B10" i="13"/>
  <c r="B29" i="12"/>
  <c r="E22" i="12"/>
  <c r="C18" i="12"/>
  <c r="B12" i="12"/>
  <c r="E10" i="12"/>
  <c r="E11" i="12"/>
  <c r="E14" i="12"/>
  <c r="E15" i="12"/>
  <c r="E9" i="12"/>
  <c r="C14" i="12"/>
  <c r="D14" i="12"/>
  <c r="B14" i="12"/>
  <c r="C13" i="12"/>
  <c r="D13" i="12"/>
  <c r="B13" i="12"/>
  <c r="C12" i="12"/>
  <c r="D12" i="12"/>
  <c r="C11" i="12"/>
  <c r="D11" i="12"/>
  <c r="B11" i="12"/>
  <c r="C10" i="12"/>
  <c r="D10" i="12"/>
  <c r="B10" i="12"/>
  <c r="C9" i="12"/>
  <c r="D9" i="12"/>
  <c r="B9" i="12"/>
  <c r="G44" i="7"/>
  <c r="G45" i="7"/>
  <c r="G46" i="7"/>
  <c r="G47" i="7"/>
  <c r="G48" i="7"/>
  <c r="G49" i="7"/>
  <c r="G43" i="7"/>
  <c r="F44" i="7"/>
  <c r="F45" i="7"/>
  <c r="F46" i="7"/>
  <c r="F47" i="7"/>
  <c r="F48" i="7"/>
  <c r="F49" i="7"/>
  <c r="F43" i="7"/>
  <c r="C44" i="7"/>
  <c r="C45" i="7"/>
  <c r="C46" i="7"/>
  <c r="C47" i="7"/>
  <c r="C48" i="7"/>
  <c r="C49" i="7"/>
  <c r="C43" i="7"/>
  <c r="B51" i="7"/>
  <c r="E13" i="7"/>
  <c r="E17" i="7"/>
  <c r="E18" i="7"/>
  <c r="E21" i="7"/>
  <c r="D13" i="7"/>
  <c r="D14" i="7"/>
  <c r="E14" i="7" s="1"/>
  <c r="D15" i="7"/>
  <c r="E15" i="7" s="1"/>
  <c r="D16" i="7"/>
  <c r="E16" i="7" s="1"/>
  <c r="D17" i="7"/>
  <c r="D18" i="7"/>
  <c r="D19" i="7"/>
  <c r="E19" i="7" s="1"/>
  <c r="D20" i="7"/>
  <c r="E20" i="7" s="1"/>
  <c r="D21" i="7"/>
  <c r="D12" i="7"/>
  <c r="E12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D42" authorId="0" shapeId="0" xr:uid="{0C7196DF-86CA-4B32-A9B0-8059AB86A3A8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Residuo ordenado ascendente)</t>
        </r>
      </text>
    </comment>
  </commentList>
</comments>
</file>

<file path=xl/sharedStrings.xml><?xml version="1.0" encoding="utf-8"?>
<sst xmlns="http://schemas.openxmlformats.org/spreadsheetml/2006/main" count="96" uniqueCount="81">
  <si>
    <t>Consideremos los datos de un diseño completamente al azar (DCA), el interés es comparar cuatro métodos de ensamble</t>
  </si>
  <si>
    <t xml:space="preserve">en cuanto al tiempo promedio en minutos que requiere cada uno de ellos. Se hicieron cuatro observaciones </t>
  </si>
  <si>
    <t>del tiempo de ensamble en cada método. Una manera de comparar los métodos de ensamble(tratamientos) es probar la hipótesis</t>
  </si>
  <si>
    <t>A</t>
  </si>
  <si>
    <t>B</t>
  </si>
  <si>
    <t>C</t>
  </si>
  <si>
    <t>D</t>
  </si>
  <si>
    <t>Totales</t>
  </si>
  <si>
    <t xml:space="preserve">Residuos </t>
  </si>
  <si>
    <t xml:space="preserve">EJEMPLO SUPUESTOS DE NORMALIDAD </t>
  </si>
  <si>
    <t>H1: Los datos no proceden de una distribución normal</t>
  </si>
  <si>
    <t>H0: Los datos proceden de una distribución normal</t>
  </si>
  <si>
    <r>
      <t xml:space="preserve">Paso 1.- </t>
    </r>
    <r>
      <rPr>
        <sz val="11"/>
        <color theme="1"/>
        <rFont val="Calibri"/>
        <family val="2"/>
        <scheme val="minor"/>
      </rPr>
      <t>Ordenar los residuos en forma ascendente</t>
    </r>
  </si>
  <si>
    <r>
      <t xml:space="preserve">Paso 2.- </t>
    </r>
    <r>
      <rPr>
        <sz val="11"/>
        <color theme="1"/>
        <rFont val="Calibri"/>
        <family val="2"/>
        <scheme val="minor"/>
      </rPr>
      <t>Calcular una posición de graficación para cada dato en función de su rango y del total de observaciones como</t>
    </r>
    <r>
      <rPr>
        <b/>
        <sz val="11"/>
        <color theme="1"/>
        <rFont val="Calibri"/>
        <family val="2"/>
        <scheme val="minor"/>
      </rPr>
      <t xml:space="preserve"> </t>
    </r>
  </si>
  <si>
    <t>ri</t>
  </si>
  <si>
    <t>Rango i</t>
  </si>
  <si>
    <t>(i-0,5)/N</t>
  </si>
  <si>
    <t>Zi</t>
  </si>
  <si>
    <r>
      <t xml:space="preserve">Paso 3.- </t>
    </r>
    <r>
      <rPr>
        <sz val="11"/>
        <color theme="1"/>
        <rFont val="Calibri"/>
        <family val="2"/>
        <scheme val="minor"/>
      </rPr>
      <t>Calcular el valor de Zi, utilizando (INV.NORM.STAND)</t>
    </r>
  </si>
  <si>
    <t>Paso 4.- Graficar (ri,Zi)</t>
  </si>
  <si>
    <t>EJEMPLO HOCEDASTICIDAD</t>
  </si>
  <si>
    <t>T1</t>
  </si>
  <si>
    <t>T2</t>
  </si>
  <si>
    <t>T3</t>
  </si>
  <si>
    <t>SUMA</t>
  </si>
  <si>
    <t>SUMA_CUADRAD</t>
  </si>
  <si>
    <t>SUMA_CUAD_TRAT</t>
  </si>
  <si>
    <t>Varianza de trat</t>
  </si>
  <si>
    <t>ln(varianza trat)</t>
  </si>
  <si>
    <t>(r-1)ln(var_trat)</t>
  </si>
  <si>
    <t>1/(r-1)</t>
  </si>
  <si>
    <t>Chi critico</t>
  </si>
  <si>
    <t>H0: Las varianzas poblacionales son iguales</t>
  </si>
  <si>
    <t>H1: Por lo menos una es difrente</t>
  </si>
  <si>
    <t xml:space="preserve">Interpretación: </t>
  </si>
  <si>
    <t>H0: Los residuos se distribuyen normalmente</t>
  </si>
  <si>
    <t>H1: Los residuos no se distribuyen normalmente</t>
  </si>
  <si>
    <t>Se acepta H0, es decir los residuos se distribuyen normalmente; Los datos provienen de una distribuciónn normal</t>
  </si>
  <si>
    <t>0,05;2</t>
  </si>
  <si>
    <t>INVCHI.CD</t>
  </si>
  <si>
    <t>Ho: El tiempo promedio de los cuatro métodos es igual</t>
  </si>
  <si>
    <t>H1: El promedio de los cuatro métodos de ensamble no es el mismo</t>
  </si>
  <si>
    <t>H1:ui di uj para algún i dif j</t>
  </si>
  <si>
    <t>Promedio</t>
  </si>
  <si>
    <t>Observado</t>
  </si>
  <si>
    <t>Predicho</t>
  </si>
  <si>
    <t>Predicho=Media</t>
  </si>
  <si>
    <t>d</t>
  </si>
  <si>
    <t>Cálculo de Durbin Watson</t>
  </si>
  <si>
    <t>H0: La correlación entre residuos es independiente</t>
  </si>
  <si>
    <t>H1: La correlación entre residuos es dependiente</t>
  </si>
  <si>
    <t>dl</t>
  </si>
  <si>
    <t>du</t>
  </si>
  <si>
    <t>H0:ua=ub=uc=ud</t>
  </si>
  <si>
    <t>Ejemplo 2</t>
  </si>
  <si>
    <t>datos</t>
  </si>
  <si>
    <t>Media</t>
  </si>
  <si>
    <t>Residuo</t>
  </si>
  <si>
    <t>i</t>
  </si>
  <si>
    <t>Probabilidad</t>
  </si>
  <si>
    <t>(i-0,5)/7</t>
  </si>
  <si>
    <t>Ho: Las estaturas de los estudiantes de 4to semestre se distribuyen normalmente</t>
  </si>
  <si>
    <t>H1: Las estaturas de los estudiantes de 4to semestre no se distribuyen normalmente</t>
  </si>
  <si>
    <t>Interpretación; Los datos se encuentran alineados, por la tanto se acepta H0</t>
  </si>
  <si>
    <t>Estaturas</t>
  </si>
  <si>
    <t>1.- Normalidad</t>
  </si>
  <si>
    <t>2.- Homocedasticidad</t>
  </si>
  <si>
    <t>3.- Independencia</t>
  </si>
  <si>
    <t>Analizar los datos</t>
  </si>
  <si>
    <t>calculado</t>
  </si>
  <si>
    <t xml:space="preserve">como 2,08&lt;5,99 se acepta H0; </t>
  </si>
  <si>
    <t>Las varianzas poblacionales son iguales</t>
  </si>
  <si>
    <t>suma</t>
  </si>
  <si>
    <t>suma_cuad</t>
  </si>
  <si>
    <t>suma_cuad_trat</t>
  </si>
  <si>
    <t>varianza_cada_trat</t>
  </si>
  <si>
    <t>Calculado</t>
  </si>
  <si>
    <t>0,05;3</t>
  </si>
  <si>
    <t>PRUEBA DE HOCEDASTICIDAD</t>
  </si>
  <si>
    <t>Interpretación</t>
  </si>
  <si>
    <t xml:space="preserve">2,49&lt;7,81, se acepta H0,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</si>
</sst>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7" formatCode="0.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0" xfId="0" applyFont="1"/>
    <xf numFmtId="0" fontId="4" fillId="0" borderId="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6" xfId="0" applyBorder="1" applyAlignment="1">
      <alignment horizontal="center"/>
    </xf>
    <xf numFmtId="0" fontId="5" fillId="0" borderId="1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1" fillId="3" borderId="0" xfId="0" applyFont="1" applyFill="1"/>
    <xf numFmtId="0" fontId="1" fillId="0" borderId="1" xfId="0" applyFont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2" fontId="0" fillId="3" borderId="1" xfId="0" applyNumberFormat="1" applyFill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165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0" borderId="0" xfId="0" applyFont="1"/>
    <xf numFmtId="0" fontId="0" fillId="3" borderId="0" xfId="0" applyFill="1" applyAlignment="1">
      <alignment horizontal="center"/>
    </xf>
    <xf numFmtId="0" fontId="3" fillId="0" borderId="0" xfId="0" applyFont="1" applyAlignment="1">
      <alignment horizontal="center"/>
    </xf>
    <xf numFmtId="0" fontId="1" fillId="0" borderId="17" xfId="0" applyFont="1" applyBorder="1"/>
    <xf numFmtId="0" fontId="1" fillId="0" borderId="18" xfId="0" applyFont="1" applyBorder="1"/>
    <xf numFmtId="0" fontId="1" fillId="3" borderId="17" xfId="0" applyFont="1" applyFill="1" applyBorder="1" applyAlignment="1">
      <alignment horizontal="center"/>
    </xf>
    <xf numFmtId="167" fontId="0" fillId="3" borderId="17" xfId="0" applyNumberForma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17" xfId="0" applyBorder="1" applyAlignment="1">
      <alignment horizontal="center"/>
    </xf>
    <xf numFmtId="0" fontId="1" fillId="0" borderId="16" xfId="0" applyFont="1" applyBorder="1" applyAlignment="1">
      <alignment horizontal="center"/>
    </xf>
    <xf numFmtId="167" fontId="0" fillId="0" borderId="1" xfId="0" applyNumberFormat="1" applyBorder="1" applyAlignment="1">
      <alignment horizont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/>
    </xf>
    <xf numFmtId="167" fontId="1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right"/>
    </xf>
    <xf numFmtId="0" fontId="7" fillId="0" borderId="15" xfId="0" applyFont="1" applyBorder="1" applyAlignment="1"/>
    <xf numFmtId="0" fontId="7" fillId="0" borderId="0" xfId="0" applyFont="1" applyAlignment="1"/>
    <xf numFmtId="0" fontId="7" fillId="0" borderId="5" xfId="0" applyFont="1" applyBorder="1" applyAlignment="1"/>
    <xf numFmtId="0" fontId="0" fillId="2" borderId="0" xfId="0" applyFill="1"/>
    <xf numFmtId="0" fontId="6" fillId="0" borderId="1" xfId="0" applyFont="1" applyBorder="1" applyAlignment="1">
      <alignment horizontal="center"/>
    </xf>
    <xf numFmtId="0" fontId="0" fillId="2" borderId="1" xfId="0" applyFill="1" applyBorder="1"/>
    <xf numFmtId="0" fontId="8" fillId="2" borderId="0" xfId="0" applyFont="1" applyFill="1"/>
    <xf numFmtId="0" fontId="2" fillId="0" borderId="1" xfId="0" applyFon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4" fontId="0" fillId="0" borderId="1" xfId="0" applyNumberFormat="1" applyBorder="1"/>
    <xf numFmtId="2" fontId="0" fillId="0" borderId="1" xfId="0" applyNumberFormat="1" applyBorder="1"/>
    <xf numFmtId="0" fontId="6" fillId="0" borderId="1" xfId="0" applyFont="1" applyFill="1" applyBorder="1" applyAlignment="1">
      <alignment horizontal="center"/>
    </xf>
    <xf numFmtId="0" fontId="1" fillId="2" borderId="0" xfId="0" applyFont="1" applyFill="1"/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2" fontId="0" fillId="0" borderId="1" xfId="0" applyNumberFormat="1" applyFill="1" applyBorder="1" applyAlignment="1">
      <alignment horizontal="center"/>
    </xf>
    <xf numFmtId="165" fontId="0" fillId="5" borderId="0" xfId="0" applyNumberFormat="1" applyFill="1"/>
    <xf numFmtId="0" fontId="4" fillId="0" borderId="16" xfId="0" applyFont="1" applyBorder="1" applyAlignment="1">
      <alignment horizontal="center"/>
    </xf>
    <xf numFmtId="0" fontId="6" fillId="0" borderId="1" xfId="0" applyFont="1" applyBorder="1"/>
    <xf numFmtId="0" fontId="0" fillId="0" borderId="1" xfId="0" applyFill="1" applyBorder="1"/>
    <xf numFmtId="2" fontId="0" fillId="0" borderId="1" xfId="0" applyNumberFormat="1" applyFill="1" applyBorder="1"/>
    <xf numFmtId="0" fontId="0" fillId="5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Normalidad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Ej_norm!$B$12:$B$21</c:f>
              <c:numCache>
                <c:formatCode>General</c:formatCode>
                <c:ptCount val="10"/>
                <c:pt idx="0">
                  <c:v>39.9</c:v>
                </c:pt>
                <c:pt idx="1">
                  <c:v>41.7</c:v>
                </c:pt>
                <c:pt idx="2">
                  <c:v>43.9</c:v>
                </c:pt>
                <c:pt idx="3">
                  <c:v>46.5</c:v>
                </c:pt>
                <c:pt idx="4">
                  <c:v>48.6</c:v>
                </c:pt>
                <c:pt idx="5">
                  <c:v>48.6</c:v>
                </c:pt>
                <c:pt idx="6">
                  <c:v>48.8</c:v>
                </c:pt>
                <c:pt idx="7">
                  <c:v>50.4</c:v>
                </c:pt>
                <c:pt idx="8">
                  <c:v>50.6</c:v>
                </c:pt>
                <c:pt idx="9">
                  <c:v>51.5</c:v>
                </c:pt>
              </c:numCache>
            </c:numRef>
          </c:xVal>
          <c:yVal>
            <c:numRef>
              <c:f>Ej_norm!$E$12:$E$21</c:f>
              <c:numCache>
                <c:formatCode>0.00</c:formatCode>
                <c:ptCount val="10"/>
                <c:pt idx="0">
                  <c:v>-1.6448536269514726</c:v>
                </c:pt>
                <c:pt idx="1">
                  <c:v>-1.0364333894937898</c:v>
                </c:pt>
                <c:pt idx="2">
                  <c:v>-0.67448975019608193</c:v>
                </c:pt>
                <c:pt idx="3">
                  <c:v>-0.38532046640756784</c:v>
                </c:pt>
                <c:pt idx="4">
                  <c:v>-0.12566134685507402</c:v>
                </c:pt>
                <c:pt idx="5">
                  <c:v>0.12566134685507416</c:v>
                </c:pt>
                <c:pt idx="6">
                  <c:v>0.38532046640756784</c:v>
                </c:pt>
                <c:pt idx="7">
                  <c:v>0.67448975019608193</c:v>
                </c:pt>
                <c:pt idx="8">
                  <c:v>1.0364333894937898</c:v>
                </c:pt>
                <c:pt idx="9">
                  <c:v>1.6448536269514715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BBC-4EEA-81EB-1E12B1D65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7060160"/>
        <c:axId val="617072224"/>
      </c:scatterChart>
      <c:valAx>
        <c:axId val="617060160"/>
        <c:scaling>
          <c:orientation val="minMax"/>
          <c:min val="3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Residuo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17072224"/>
        <c:crosses val="autoZero"/>
        <c:crossBetween val="midCat"/>
      </c:valAx>
      <c:valAx>
        <c:axId val="617072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Z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6170601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Normalidad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Ej_norm!$D$43:$D$49</c:f>
              <c:numCache>
                <c:formatCode>0.00</c:formatCode>
                <c:ptCount val="7"/>
                <c:pt idx="0">
                  <c:v>1.8571428571428239E-2</c:v>
                </c:pt>
                <c:pt idx="1">
                  <c:v>6.142857142857161E-2</c:v>
                </c:pt>
                <c:pt idx="2">
                  <c:v>6.8571428571428283E-2</c:v>
                </c:pt>
                <c:pt idx="3">
                  <c:v>6.8571428571428283E-2</c:v>
                </c:pt>
                <c:pt idx="4">
                  <c:v>8.1428571428571628E-2</c:v>
                </c:pt>
                <c:pt idx="5">
                  <c:v>0.16857142857142837</c:v>
                </c:pt>
                <c:pt idx="6">
                  <c:v>0.18142857142857172</c:v>
                </c:pt>
              </c:numCache>
            </c:numRef>
          </c:xVal>
          <c:yVal>
            <c:numRef>
              <c:f>Ej_norm!$G$43:$G$49</c:f>
              <c:numCache>
                <c:formatCode>0.00</c:formatCode>
                <c:ptCount val="7"/>
                <c:pt idx="0">
                  <c:v>-1.4652337926855223</c:v>
                </c:pt>
                <c:pt idx="1">
                  <c:v>-0.79163860774337469</c:v>
                </c:pt>
                <c:pt idx="2">
                  <c:v>-0.36610635680056969</c:v>
                </c:pt>
                <c:pt idx="3">
                  <c:v>0</c:v>
                </c:pt>
                <c:pt idx="4">
                  <c:v>0.3661063568005698</c:v>
                </c:pt>
                <c:pt idx="5">
                  <c:v>0.79163860774337469</c:v>
                </c:pt>
                <c:pt idx="6">
                  <c:v>1.4652337926855228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F67-4367-9775-D4B226310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03822239"/>
        <c:axId val="1103820319"/>
      </c:scatterChart>
      <c:valAx>
        <c:axId val="110382223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EC"/>
                  <a:t>ri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103820319"/>
        <c:crosses val="autoZero"/>
        <c:crossBetween val="midCat"/>
      </c:valAx>
      <c:valAx>
        <c:axId val="110382031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zi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EC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103822239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88868</xdr:colOff>
      <xdr:row>5</xdr:row>
      <xdr:rowOff>13176</xdr:rowOff>
    </xdr:from>
    <xdr:ext cx="596125" cy="380361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6946868" y="965676"/>
              <a:ext cx="596125" cy="380361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d>
                      <m:dPr>
                        <m:ctrlPr>
                          <a:rPr lang="es-MX" sz="110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MX" sz="110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𝑖</m:t>
                            </m:r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−0,5</m:t>
                            </m:r>
                          </m:num>
                          <m:den>
                            <m:r>
                              <a:rPr lang="es-MX" sz="1100" b="0" i="1">
                                <a:latin typeface="Cambria Math" panose="02040503050406030204" pitchFamily="18" charset="0"/>
                              </a:rPr>
                              <m:t>𝑁</m:t>
                            </m:r>
                          </m:den>
                        </m:f>
                      </m:e>
                    </m:d>
                  </m:oMath>
                </m:oMathPara>
              </a14:m>
              <a:endParaRPr lang="es-MX" sz="110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A331BB1C-5665-4695-A062-7A165091FEFC}"/>
                </a:ext>
              </a:extLst>
            </xdr:cNvPr>
            <xdr:cNvSpPr txBox="1"/>
          </xdr:nvSpPr>
          <xdr:spPr>
            <a:xfrm>
              <a:off x="6946868" y="965676"/>
              <a:ext cx="596125" cy="380361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MX" sz="1100" i="0">
                  <a:latin typeface="Cambria Math" panose="02040503050406030204" pitchFamily="18" charset="0"/>
                </a:rPr>
                <a:t>((</a:t>
              </a:r>
              <a:r>
                <a:rPr lang="es-MX" sz="1100" b="0" i="0">
                  <a:latin typeface="Cambria Math" panose="02040503050406030204" pitchFamily="18" charset="0"/>
                </a:rPr>
                <a:t>𝑖−0,5)/𝑁)</a:t>
              </a:r>
              <a:endParaRPr lang="es-MX" sz="1100"/>
            </a:p>
          </xdr:txBody>
        </xdr:sp>
      </mc:Fallback>
    </mc:AlternateContent>
    <xdr:clientData/>
  </xdr:oneCellAnchor>
  <xdr:twoCellAnchor editAs="oneCell">
    <xdr:from>
      <xdr:col>10</xdr:col>
      <xdr:colOff>85726</xdr:colOff>
      <xdr:row>3</xdr:row>
      <xdr:rowOff>28575</xdr:rowOff>
    </xdr:from>
    <xdr:to>
      <xdr:col>15</xdr:col>
      <xdr:colOff>83440</xdr:colOff>
      <xdr:row>13</xdr:row>
      <xdr:rowOff>45553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05726" y="600075"/>
          <a:ext cx="3807714" cy="1921978"/>
        </a:xfrm>
        <a:prstGeom prst="rect">
          <a:avLst/>
        </a:prstGeom>
      </xdr:spPr>
    </xdr:pic>
    <xdr:clientData/>
  </xdr:twoCellAnchor>
  <xdr:twoCellAnchor>
    <xdr:from>
      <xdr:col>0</xdr:col>
      <xdr:colOff>171450</xdr:colOff>
      <xdr:row>21</xdr:row>
      <xdr:rowOff>123825</xdr:rowOff>
    </xdr:from>
    <xdr:to>
      <xdr:col>6</xdr:col>
      <xdr:colOff>171450</xdr:colOff>
      <xdr:row>36</xdr:row>
      <xdr:rowOff>9525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101600</xdr:colOff>
      <xdr:row>49</xdr:row>
      <xdr:rowOff>133350</xdr:rowOff>
    </xdr:from>
    <xdr:to>
      <xdr:col>8</xdr:col>
      <xdr:colOff>101600</xdr:colOff>
      <xdr:row>64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1AA9F0E-3AA7-6328-0C24-32CA6F924D9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571500</xdr:colOff>
      <xdr:row>3</xdr:row>
      <xdr:rowOff>0</xdr:rowOff>
    </xdr:from>
    <xdr:to>
      <xdr:col>11</xdr:col>
      <xdr:colOff>312395</xdr:colOff>
      <xdr:row>15</xdr:row>
      <xdr:rowOff>135255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16780" y="365760"/>
          <a:ext cx="4495775" cy="2329815"/>
        </a:xfrm>
        <a:prstGeom prst="rect">
          <a:avLst/>
        </a:prstGeom>
      </xdr:spPr>
    </xdr:pic>
    <xdr:clientData/>
  </xdr:twoCellAnchor>
  <xdr:twoCellAnchor editAs="oneCell">
    <xdr:from>
      <xdr:col>5</xdr:col>
      <xdr:colOff>594361</xdr:colOff>
      <xdr:row>15</xdr:row>
      <xdr:rowOff>91440</xdr:rowOff>
    </xdr:from>
    <xdr:to>
      <xdr:col>11</xdr:col>
      <xdr:colOff>167640</xdr:colOff>
      <xdr:row>27</xdr:row>
      <xdr:rowOff>151847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739641" y="2651760"/>
          <a:ext cx="4328159" cy="2254967"/>
        </a:xfrm>
        <a:prstGeom prst="rect">
          <a:avLst/>
        </a:prstGeom>
      </xdr:spPr>
    </xdr:pic>
    <xdr:clientData/>
  </xdr:twoCellAnchor>
  <xdr:oneCellAnchor>
    <xdr:from>
      <xdr:col>0</xdr:col>
      <xdr:colOff>525780</xdr:colOff>
      <xdr:row>16</xdr:row>
      <xdr:rowOff>114300</xdr:rowOff>
    </xdr:from>
    <xdr:ext cx="1211580" cy="44196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200-000004000000}"/>
                </a:ext>
              </a:extLst>
            </xdr:cNvPr>
            <xdr:cNvSpPr txBox="1"/>
          </xdr:nvSpPr>
          <xdr:spPr>
            <a:xfrm>
              <a:off x="525780" y="3040380"/>
              <a:ext cx="1211580" cy="441960"/>
            </a:xfrm>
            <a:prstGeom prst="rect">
              <a:avLst/>
            </a:prstGeom>
            <a:solidFill>
              <a:schemeClr val="accent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s-EC" sz="1600" b="1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𝑺</m:t>
                        </m:r>
                      </m:e>
                      <m:sub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𝒑</m:t>
                        </m:r>
                      </m:sub>
                      <m:sup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𝟐</m:t>
                        </m:r>
                      </m:sup>
                    </m:sSubSup>
                    <m:r>
                      <a:rPr lang="es-ES" sz="1600" b="1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C" sz="16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𝑺𝑪𝒊</m:t>
                        </m:r>
                      </m:num>
                      <m:den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𝑵</m:t>
                        </m:r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𝒌</m:t>
                        </m:r>
                      </m:den>
                    </m:f>
                  </m:oMath>
                </m:oMathPara>
              </a14:m>
              <a:endParaRPr lang="es-EC" sz="1600" b="1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2C042D45-EE4E-421B-B172-FAFF26F69CF6}"/>
                </a:ext>
              </a:extLst>
            </xdr:cNvPr>
            <xdr:cNvSpPr txBox="1"/>
          </xdr:nvSpPr>
          <xdr:spPr>
            <a:xfrm>
              <a:off x="525780" y="3040380"/>
              <a:ext cx="1211580" cy="441960"/>
            </a:xfrm>
            <a:prstGeom prst="rect">
              <a:avLst/>
            </a:prstGeom>
            <a:solidFill>
              <a:schemeClr val="accent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r>
                <a:rPr lang="es-ES" sz="1600" b="1" i="0">
                  <a:latin typeface="Cambria Math" panose="02040503050406030204" pitchFamily="18" charset="0"/>
                </a:rPr>
                <a:t>𝑺</a:t>
              </a:r>
              <a:r>
                <a:rPr lang="es-EC" sz="1600" b="1" i="0">
                  <a:latin typeface="Cambria Math" panose="02040503050406030204" pitchFamily="18" charset="0"/>
                </a:rPr>
                <a:t>_</a:t>
              </a:r>
              <a:r>
                <a:rPr lang="es-ES" sz="1600" b="1" i="0">
                  <a:latin typeface="Cambria Math" panose="02040503050406030204" pitchFamily="18" charset="0"/>
                </a:rPr>
                <a:t>𝒑</a:t>
              </a:r>
              <a:r>
                <a:rPr lang="es-EC" sz="1600" b="1" i="0">
                  <a:latin typeface="Cambria Math" panose="02040503050406030204" pitchFamily="18" charset="0"/>
                </a:rPr>
                <a:t>^</a:t>
              </a:r>
              <a:r>
                <a:rPr lang="es-ES" sz="1600" b="1" i="0">
                  <a:latin typeface="Cambria Math" panose="02040503050406030204" pitchFamily="18" charset="0"/>
                </a:rPr>
                <a:t>𝟐=𝑺𝑪𝒊</a:t>
              </a:r>
              <a:r>
                <a:rPr lang="es-EC" sz="1600" b="1" i="0">
                  <a:latin typeface="Cambria Math" panose="02040503050406030204" pitchFamily="18" charset="0"/>
                </a:rPr>
                <a:t>/(</a:t>
              </a:r>
              <a:r>
                <a:rPr lang="es-ES" sz="1600" b="1" i="0">
                  <a:latin typeface="Cambria Math" panose="02040503050406030204" pitchFamily="18" charset="0"/>
                </a:rPr>
                <a:t>𝑵−𝒌</a:t>
              </a:r>
              <a:r>
                <a:rPr lang="es-EC" sz="1600" b="1" i="0">
                  <a:latin typeface="Cambria Math" panose="02040503050406030204" pitchFamily="18" charset="0"/>
                </a:rPr>
                <a:t>)</a:t>
              </a:r>
              <a:endParaRPr lang="es-EC" sz="1600" b="1"/>
            </a:p>
          </xdr:txBody>
        </xdr:sp>
      </mc:Fallback>
    </mc:AlternateContent>
    <xdr:clientData/>
  </xdr:oneCellAnchor>
  <xdr:twoCellAnchor editAs="oneCell">
    <xdr:from>
      <xdr:col>11</xdr:col>
      <xdr:colOff>312421</xdr:colOff>
      <xdr:row>3</xdr:row>
      <xdr:rowOff>83820</xdr:rowOff>
    </xdr:from>
    <xdr:to>
      <xdr:col>17</xdr:col>
      <xdr:colOff>189548</xdr:colOff>
      <xdr:row>17</xdr:row>
      <xdr:rowOff>122658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9212581" y="449580"/>
          <a:ext cx="4632007" cy="2599158"/>
        </a:xfrm>
        <a:prstGeom prst="rect">
          <a:avLst/>
        </a:prstGeom>
      </xdr:spPr>
    </xdr:pic>
    <xdr:clientData/>
  </xdr:twoCellAnchor>
  <xdr:twoCellAnchor editAs="oneCell">
    <xdr:from>
      <xdr:col>0</xdr:col>
      <xdr:colOff>106680</xdr:colOff>
      <xdr:row>19</xdr:row>
      <xdr:rowOff>152400</xdr:rowOff>
    </xdr:from>
    <xdr:to>
      <xdr:col>3</xdr:col>
      <xdr:colOff>361950</xdr:colOff>
      <xdr:row>25</xdr:row>
      <xdr:rowOff>144780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3627120"/>
          <a:ext cx="2910840" cy="1089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174250</xdr:colOff>
      <xdr:row>19</xdr:row>
      <xdr:rowOff>104445</xdr:rowOff>
    </xdr:from>
    <xdr:to>
      <xdr:col>16</xdr:col>
      <xdr:colOff>661035</xdr:colOff>
      <xdr:row>28</xdr:row>
      <xdr:rowOff>45720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9074410" y="3396285"/>
          <a:ext cx="4449185" cy="158719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18</xdr:row>
      <xdr:rowOff>0</xdr:rowOff>
    </xdr:from>
    <xdr:ext cx="1211580" cy="441960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89E96CCB-0AAF-4F7E-B0E6-FE346BFF013D}"/>
                </a:ext>
              </a:extLst>
            </xdr:cNvPr>
            <xdr:cNvSpPr txBox="1"/>
          </xdr:nvSpPr>
          <xdr:spPr>
            <a:xfrm>
              <a:off x="0" y="3676650"/>
              <a:ext cx="1211580" cy="441960"/>
            </a:xfrm>
            <a:prstGeom prst="rect">
              <a:avLst/>
            </a:prstGeom>
            <a:solidFill>
              <a:schemeClr val="accent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s-EC" sz="1600" b="1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𝑺</m:t>
                        </m:r>
                      </m:e>
                      <m:sub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𝒑</m:t>
                        </m:r>
                      </m:sub>
                      <m:sup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𝟐</m:t>
                        </m:r>
                      </m:sup>
                    </m:sSubSup>
                    <m:r>
                      <a:rPr lang="es-ES" sz="1600" b="1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C" sz="16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𝑺𝑪𝒊</m:t>
                        </m:r>
                      </m:num>
                      <m:den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𝑵</m:t>
                        </m:r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−</m:t>
                        </m:r>
                        <m:r>
                          <a:rPr lang="es-ES" sz="1600" b="1" i="1">
                            <a:latin typeface="Cambria Math" panose="02040503050406030204" pitchFamily="18" charset="0"/>
                          </a:rPr>
                          <m:t>𝒌</m:t>
                        </m:r>
                      </m:den>
                    </m:f>
                  </m:oMath>
                </m:oMathPara>
              </a14:m>
              <a:endParaRPr lang="es-EC" sz="1600" b="1"/>
            </a:p>
          </xdr:txBody>
        </xdr:sp>
      </mc:Choice>
      <mc:Fallback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89E96CCB-0AAF-4F7E-B0E6-FE346BFF013D}"/>
                </a:ext>
              </a:extLst>
            </xdr:cNvPr>
            <xdr:cNvSpPr txBox="1"/>
          </xdr:nvSpPr>
          <xdr:spPr>
            <a:xfrm>
              <a:off x="0" y="3676650"/>
              <a:ext cx="1211580" cy="441960"/>
            </a:xfrm>
            <a:prstGeom prst="rect">
              <a:avLst/>
            </a:prstGeom>
            <a:solidFill>
              <a:schemeClr val="accent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s-ES" sz="1600" b="1" i="0">
                  <a:latin typeface="Cambria Math" panose="02040503050406030204" pitchFamily="18" charset="0"/>
                </a:rPr>
                <a:t>𝑺</a:t>
              </a:r>
              <a:r>
                <a:rPr lang="es-EC" sz="1600" b="1" i="0">
                  <a:latin typeface="Cambria Math" panose="02040503050406030204" pitchFamily="18" charset="0"/>
                </a:rPr>
                <a:t>_</a:t>
              </a:r>
              <a:r>
                <a:rPr lang="es-ES" sz="1600" b="1" i="0">
                  <a:latin typeface="Cambria Math" panose="02040503050406030204" pitchFamily="18" charset="0"/>
                </a:rPr>
                <a:t>𝒑^𝟐=𝑺𝑪𝒊</a:t>
              </a:r>
              <a:r>
                <a:rPr lang="es-EC" sz="1600" b="1" i="0">
                  <a:latin typeface="Cambria Math" panose="02040503050406030204" pitchFamily="18" charset="0"/>
                </a:rPr>
                <a:t>/(</a:t>
              </a:r>
              <a:r>
                <a:rPr lang="es-ES" sz="1600" b="1" i="0">
                  <a:latin typeface="Cambria Math" panose="02040503050406030204" pitchFamily="18" charset="0"/>
                </a:rPr>
                <a:t>𝑵−𝒌</a:t>
              </a:r>
              <a:r>
                <a:rPr lang="es-EC" sz="1600" b="1" i="0">
                  <a:latin typeface="Cambria Math" panose="02040503050406030204" pitchFamily="18" charset="0"/>
                </a:rPr>
                <a:t>)</a:t>
              </a:r>
              <a:endParaRPr lang="es-EC" sz="1600" b="1"/>
            </a:p>
          </xdr:txBody>
        </xdr:sp>
      </mc:Fallback>
    </mc:AlternateContent>
    <xdr:clientData/>
  </xdr:oneCellAnchor>
  <xdr:twoCellAnchor editAs="oneCell">
    <xdr:from>
      <xdr:col>0</xdr:col>
      <xdr:colOff>0</xdr:colOff>
      <xdr:row>23</xdr:row>
      <xdr:rowOff>0</xdr:rowOff>
    </xdr:from>
    <xdr:to>
      <xdr:col>3</xdr:col>
      <xdr:colOff>140970</xdr:colOff>
      <xdr:row>28</xdr:row>
      <xdr:rowOff>182880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6E8D2DC-CD4E-4BF9-B6A1-ABDF4ABB31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629150"/>
          <a:ext cx="2827020" cy="11353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19050</xdr:colOff>
      <xdr:row>6</xdr:row>
      <xdr:rowOff>123825</xdr:rowOff>
    </xdr:from>
    <xdr:ext cx="854786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0500-000003000000}"/>
                </a:ext>
              </a:extLst>
            </xdr:cNvPr>
            <xdr:cNvSpPr txBox="1"/>
          </xdr:nvSpPr>
          <xdr:spPr>
            <a:xfrm>
              <a:off x="2305050" y="885825"/>
              <a:ext cx="854786" cy="191334"/>
            </a:xfrm>
            <a:prstGeom prst="rect">
              <a:avLst/>
            </a:prstGeom>
            <a:solidFill>
              <a:schemeClr val="tx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𝑖𝑗</m:t>
                        </m:r>
                      </m:sub>
                    </m:sSub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𝑌</m:t>
                        </m:r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𝑖𝑗</m:t>
                        </m:r>
                      </m:sub>
                    </m:sSub>
                    <m:r>
                      <a:rPr lang="es-ES" sz="1100" b="0" i="1">
                        <a:latin typeface="Cambria Math" panose="02040503050406030204" pitchFamily="18" charset="0"/>
                      </a:rPr>
                      <m:t>−</m:t>
                    </m:r>
                    <m:sSub>
                      <m:sSub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̂"/>
                            <m:ctrlPr>
                              <a:rPr lang="es-ES" sz="11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</m:acc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𝑖𝑗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3" name="CuadroTexto 2"/>
            <xdr:cNvSpPr txBox="1"/>
          </xdr:nvSpPr>
          <xdr:spPr>
            <a:xfrm>
              <a:off x="2305050" y="885825"/>
              <a:ext cx="854786" cy="191334"/>
            </a:xfrm>
            <a:prstGeom prst="rect">
              <a:avLst/>
            </a:prstGeom>
            <a:solidFill>
              <a:schemeClr val="tx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𝑒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s-ES" sz="1100" b="0" i="0">
                  <a:latin typeface="Cambria Math" panose="02040503050406030204" pitchFamily="18" charset="0"/>
                </a:rPr>
                <a:t>𝑖𝑗=𝑌_𝑖𝑗−𝑌 ̂_𝑖𝑗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11</xdr:col>
      <xdr:colOff>19050</xdr:colOff>
      <xdr:row>8</xdr:row>
      <xdr:rowOff>156210</xdr:rowOff>
    </xdr:from>
    <xdr:ext cx="766813" cy="172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0" name="CuadroTexto 49">
              <a:extLst>
                <a:ext uri="{FF2B5EF4-FFF2-40B4-BE49-F238E27FC236}">
                  <a16:creationId xmlns:a16="http://schemas.microsoft.com/office/drawing/2014/main" id="{00000000-0008-0000-0500-000032000000}"/>
                </a:ext>
              </a:extLst>
            </xdr:cNvPr>
            <xdr:cNvSpPr txBox="1"/>
          </xdr:nvSpPr>
          <xdr:spPr>
            <a:xfrm>
              <a:off x="9193530" y="1436370"/>
              <a:ext cx="766813" cy="172227"/>
            </a:xfrm>
            <a:prstGeom prst="rect">
              <a:avLst/>
            </a:prstGeom>
            <a:solidFill>
              <a:schemeClr val="tx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14:m>
                <m:oMath xmlns:m="http://schemas.openxmlformats.org/officeDocument/2006/math">
                  <m:sSub>
                    <m:sSubPr>
                      <m:ctrlPr>
                        <a:rPr lang="en-US" sz="1100" i="1">
                          <a:latin typeface="Cambria Math" panose="02040503050406030204" pitchFamily="18" charset="0"/>
                        </a:rPr>
                      </m:ctrlPr>
                    </m:sSubPr>
                    <m:e>
                      <m:r>
                        <a:rPr lang="es-ES" sz="1100" b="0" i="1">
                          <a:latin typeface="Cambria Math" panose="02040503050406030204" pitchFamily="18" charset="0"/>
                        </a:rPr>
                        <m:t>𝑒</m:t>
                      </m:r>
                    </m:e>
                    <m:sub>
                      <m:r>
                        <a:rPr lang="es-ES" sz="1100" b="0" i="1">
                          <a:latin typeface="Cambria Math" panose="02040503050406030204" pitchFamily="18" charset="0"/>
                        </a:rPr>
                        <m:t>𝑖</m:t>
                      </m:r>
                      <m:r>
                        <a:rPr lang="es-ES" sz="1100" b="0" i="1">
                          <a:latin typeface="Cambria Math" panose="02040503050406030204" pitchFamily="18" charset="0"/>
                        </a:rPr>
                        <m:t>−1</m:t>
                      </m:r>
                    </m:sub>
                  </m:sSub>
                </m:oMath>
              </a14:m>
              <a:r>
                <a:rPr lang="en-US" sz="1100"/>
                <a:t>   i=2,...,n</a:t>
              </a:r>
            </a:p>
          </xdr:txBody>
        </xdr:sp>
      </mc:Choice>
      <mc:Fallback xmlns="">
        <xdr:sp macro="" textlink="">
          <xdr:nvSpPr>
            <xdr:cNvPr id="50" name="CuadroTexto 49">
              <a:extLst>
                <a:ext uri="{FF2B5EF4-FFF2-40B4-BE49-F238E27FC236}">
                  <a16:creationId xmlns:a16="http://schemas.microsoft.com/office/drawing/2014/main" id="{00000000-0008-0000-0500-000032000000}"/>
                </a:ext>
              </a:extLst>
            </xdr:cNvPr>
            <xdr:cNvSpPr txBox="1"/>
          </xdr:nvSpPr>
          <xdr:spPr>
            <a:xfrm>
              <a:off x="9193530" y="1436370"/>
              <a:ext cx="766813" cy="172227"/>
            </a:xfrm>
            <a:prstGeom prst="rect">
              <a:avLst/>
            </a:prstGeom>
            <a:solidFill>
              <a:schemeClr val="tx2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𝑒</a:t>
              </a:r>
              <a:r>
                <a:rPr lang="en-US" sz="1100" b="0" i="0">
                  <a:latin typeface="Cambria Math" panose="02040503050406030204" pitchFamily="18" charset="0"/>
                </a:rPr>
                <a:t>_(</a:t>
              </a:r>
              <a:r>
                <a:rPr lang="es-ES" sz="1100" b="0" i="0">
                  <a:latin typeface="Cambria Math" panose="02040503050406030204" pitchFamily="18" charset="0"/>
                </a:rPr>
                <a:t>𝑖−1</a:t>
              </a:r>
              <a:r>
                <a:rPr lang="en-US" sz="1100" b="0" i="0">
                  <a:latin typeface="Cambria Math" panose="02040503050406030204" pitchFamily="18" charset="0"/>
                </a:rPr>
                <a:t>)</a:t>
              </a:r>
              <a:r>
                <a:rPr lang="en-US" sz="1100"/>
                <a:t>   i=2,...,n</a:t>
              </a:r>
            </a:p>
          </xdr:txBody>
        </xdr:sp>
      </mc:Fallback>
    </mc:AlternateContent>
    <xdr:clientData/>
  </xdr:oneCellAnchor>
  <xdr:oneCellAnchor>
    <xdr:from>
      <xdr:col>5</xdr:col>
      <xdr:colOff>28575</xdr:colOff>
      <xdr:row>6</xdr:row>
      <xdr:rowOff>123825</xdr:rowOff>
    </xdr:from>
    <xdr:ext cx="739561" cy="17536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1" name="CuadroTexto 50">
              <a:extLst>
                <a:ext uri="{FF2B5EF4-FFF2-40B4-BE49-F238E27FC236}">
                  <a16:creationId xmlns:a16="http://schemas.microsoft.com/office/drawing/2014/main" id="{00000000-0008-0000-0500-000033000000}"/>
                </a:ext>
              </a:extLst>
            </xdr:cNvPr>
            <xdr:cNvSpPr txBox="1"/>
          </xdr:nvSpPr>
          <xdr:spPr>
            <a:xfrm>
              <a:off x="4219575" y="885825"/>
              <a:ext cx="739561" cy="175369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p>
                      <m:sSup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pPr>
                      <m:e>
                        <m:d>
                          <m:dPr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dPr>
                          <m:e>
                            <m:sSub>
                              <m:sSubPr>
                                <m:ctrlPr>
                                  <a:rPr lang="en-US" sz="110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b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</m:sub>
                            </m:sSub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  <m:sSub>
                              <m:sSubPr>
                                <m:ctrlP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</m:ctrlPr>
                              </m:sSubPr>
                              <m:e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𝑒</m:t>
                                </m:r>
                              </m:e>
                              <m:sub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𝑖</m:t>
                                </m:r>
                                <m:r>
                                  <a:rPr lang="es-ES" sz="1100" b="0" i="1">
                                    <a:latin typeface="Cambria Math" panose="02040503050406030204" pitchFamily="18" charset="0"/>
                                  </a:rPr>
                                  <m:t>−1</m:t>
                                </m:r>
                              </m:sub>
                            </m:sSub>
                          </m:e>
                        </m:d>
                      </m:e>
                      <m:sup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1" name="CuadroTexto 50"/>
            <xdr:cNvSpPr txBox="1"/>
          </xdr:nvSpPr>
          <xdr:spPr>
            <a:xfrm>
              <a:off x="4219575" y="885825"/>
              <a:ext cx="739561" cy="175369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n-US" sz="1100" i="0">
                  <a:latin typeface="Cambria Math" panose="02040503050406030204" pitchFamily="18" charset="0"/>
                </a:rPr>
                <a:t>(</a:t>
              </a:r>
              <a:r>
                <a:rPr lang="es-ES" sz="1100" b="0" i="0">
                  <a:latin typeface="Cambria Math" panose="02040503050406030204" pitchFamily="18" charset="0"/>
                </a:rPr>
                <a:t>𝑒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s-ES" sz="1100" b="0" i="0">
                  <a:latin typeface="Cambria Math" panose="02040503050406030204" pitchFamily="18" charset="0"/>
                </a:rPr>
                <a:t>𝑖−𝑒_(𝑖−1)</a:t>
              </a:r>
              <a:r>
                <a:rPr lang="en-US" sz="1100" b="0" i="0">
                  <a:latin typeface="Cambria Math" panose="02040503050406030204" pitchFamily="18" charset="0"/>
                </a:rPr>
                <a:t> )^</a:t>
              </a:r>
              <a:r>
                <a:rPr lang="es-ES" sz="1100" b="0" i="0">
                  <a:latin typeface="Cambria Math" panose="02040503050406030204" pitchFamily="18" charset="0"/>
                </a:rPr>
                <a:t>2</a:t>
              </a:r>
              <a:endParaRPr lang="en-US" sz="1100"/>
            </a:p>
          </xdr:txBody>
        </xdr:sp>
      </mc:Fallback>
    </mc:AlternateContent>
    <xdr:clientData/>
  </xdr:oneCellAnchor>
  <xdr:twoCellAnchor editAs="oneCell">
    <xdr:from>
      <xdr:col>7</xdr:col>
      <xdr:colOff>104775</xdr:colOff>
      <xdr:row>7</xdr:row>
      <xdr:rowOff>133350</xdr:rowOff>
    </xdr:from>
    <xdr:to>
      <xdr:col>10</xdr:col>
      <xdr:colOff>152400</xdr:colOff>
      <xdr:row>11</xdr:row>
      <xdr:rowOff>76200</xdr:rowOff>
    </xdr:to>
    <xdr:pic>
      <xdr:nvPicPr>
        <xdr:cNvPr id="52" name="Imagen 51">
          <a:extLst>
            <a:ext uri="{FF2B5EF4-FFF2-40B4-BE49-F238E27FC236}">
              <a16:creationId xmlns:a16="http://schemas.microsoft.com/office/drawing/2014/main" id="{00000000-0008-0000-0500-00003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9775" y="1085850"/>
          <a:ext cx="2333625" cy="70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4</xdr:col>
      <xdr:colOff>361950</xdr:colOff>
      <xdr:row>6</xdr:row>
      <xdr:rowOff>142875</xdr:rowOff>
    </xdr:from>
    <xdr:ext cx="174791" cy="18101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3" name="CuadroTexto 52">
              <a:extLst>
                <a:ext uri="{FF2B5EF4-FFF2-40B4-BE49-F238E27FC236}">
                  <a16:creationId xmlns:a16="http://schemas.microsoft.com/office/drawing/2014/main" id="{00000000-0008-0000-0500-000035000000}"/>
                </a:ext>
              </a:extLst>
            </xdr:cNvPr>
            <xdr:cNvSpPr txBox="1"/>
          </xdr:nvSpPr>
          <xdr:spPr>
            <a:xfrm>
              <a:off x="3638550" y="904875"/>
              <a:ext cx="174791" cy="181012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Sup>
                      <m:sSubSup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SupPr>
                      <m:e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𝑒</m:t>
                        </m:r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𝑖</m:t>
                        </m:r>
                      </m:sub>
                      <m:sup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2</m:t>
                        </m:r>
                      </m:sup>
                    </m:sSubSup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53" name="CuadroTexto 52"/>
            <xdr:cNvSpPr txBox="1"/>
          </xdr:nvSpPr>
          <xdr:spPr>
            <a:xfrm>
              <a:off x="3638550" y="904875"/>
              <a:ext cx="174791" cy="181012"/>
            </a:xfrm>
            <a:prstGeom prst="rect">
              <a:avLst/>
            </a:prstGeom>
            <a:solidFill>
              <a:schemeClr val="accent1">
                <a:lumMod val="20000"/>
                <a:lumOff val="80000"/>
              </a:schemeClr>
            </a:solidFill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r>
                <a:rPr lang="es-ES" sz="1100" b="0" i="0">
                  <a:latin typeface="Cambria Math" panose="02040503050406030204" pitchFamily="18" charset="0"/>
                </a:rPr>
                <a:t>𝑒</a:t>
              </a:r>
              <a:r>
                <a:rPr lang="en-US" sz="1100" b="0" i="0">
                  <a:latin typeface="Cambria Math" panose="02040503050406030204" pitchFamily="18" charset="0"/>
                </a:rPr>
                <a:t>_</a:t>
              </a:r>
              <a:r>
                <a:rPr lang="es-ES" sz="1100" b="0" i="0">
                  <a:latin typeface="Cambria Math" panose="02040503050406030204" pitchFamily="18" charset="0"/>
                </a:rPr>
                <a:t>𝑖</a:t>
              </a:r>
              <a:r>
                <a:rPr lang="en-US" sz="1100" b="0" i="0">
                  <a:latin typeface="Cambria Math" panose="02040503050406030204" pitchFamily="18" charset="0"/>
                </a:rPr>
                <a:t>^</a:t>
              </a:r>
              <a:r>
                <a:rPr lang="es-ES" sz="1100" b="0" i="0">
                  <a:latin typeface="Cambria Math" panose="02040503050406030204" pitchFamily="18" charset="0"/>
                </a:rPr>
                <a:t>2</a:t>
              </a:r>
              <a:endParaRPr lang="en-US" sz="1100"/>
            </a:p>
          </xdr:txBody>
        </xdr:sp>
      </mc:Fallback>
    </mc:AlternateContent>
    <xdr:clientData/>
  </xdr:oneCellAnchor>
  <xdr:oneCellAnchor>
    <xdr:from>
      <xdr:col>2</xdr:col>
      <xdr:colOff>247650</xdr:colOff>
      <xdr:row>6</xdr:row>
      <xdr:rowOff>19050</xdr:rowOff>
    </xdr:from>
    <xdr:ext cx="499752" cy="19133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E5E37E40-D19E-4049-A841-CBACDB34474B}"/>
                </a:ext>
              </a:extLst>
            </xdr:cNvPr>
            <xdr:cNvSpPr txBox="1"/>
          </xdr:nvSpPr>
          <xdr:spPr>
            <a:xfrm>
              <a:off x="3646170" y="384810"/>
              <a:ext cx="499752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10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̂"/>
                            <m:ctrlPr>
                              <a:rPr lang="en-US" sz="110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</m:acc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𝑖𝑗</m:t>
                        </m:r>
                      </m:sub>
                    </m:sSub>
                    <m:r>
                      <a:rPr lang="es-ES" sz="1100" b="0" i="1">
                        <a:latin typeface="Cambria Math" panose="02040503050406030204" pitchFamily="18" charset="0"/>
                      </a:rPr>
                      <m:t>=</m:t>
                    </m:r>
                    <m:sSub>
                      <m:sSubPr>
                        <m:ctrlPr>
                          <a:rPr lang="es-ES" sz="11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acc>
                          <m:accPr>
                            <m:chr m:val="̅"/>
                            <m:ctrlPr>
                              <a:rPr lang="es-ES" sz="1100" b="0" i="1">
                                <a:latin typeface="Cambria Math" panose="02040503050406030204" pitchFamily="18" charset="0"/>
                              </a:rPr>
                            </m:ctrlPr>
                          </m:accPr>
                          <m:e>
                            <m:r>
                              <a:rPr lang="es-ES" sz="1100" b="0" i="1">
                                <a:latin typeface="Cambria Math" panose="02040503050406030204" pitchFamily="18" charset="0"/>
                              </a:rPr>
                              <m:t>𝑌</m:t>
                            </m:r>
                          </m:e>
                        </m:acc>
                      </m:e>
                      <m:sub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𝑖</m:t>
                        </m:r>
                        <m:r>
                          <a:rPr lang="es-ES" sz="1100" b="0" i="1">
                            <a:latin typeface="Cambria Math" panose="02040503050406030204" pitchFamily="18" charset="0"/>
                          </a:rPr>
                          <m:t>.</m:t>
                        </m:r>
                      </m:sub>
                    </m:sSub>
                  </m:oMath>
                </m:oMathPara>
              </a14:m>
              <a:endParaRPr lang="en-US" sz="1100"/>
            </a:p>
          </xdr:txBody>
        </xdr:sp>
      </mc:Choice>
      <mc:Fallback xmlns="">
        <xdr:sp macro="" textlink="">
          <xdr:nvSpPr>
            <xdr:cNvPr id="6" name="CuadroTexto 5">
              <a:extLst>
                <a:ext uri="{FF2B5EF4-FFF2-40B4-BE49-F238E27FC236}">
                  <a16:creationId xmlns:a16="http://schemas.microsoft.com/office/drawing/2014/main" id="{E5E37E40-D19E-4049-A841-CBACDB34474B}"/>
                </a:ext>
              </a:extLst>
            </xdr:cNvPr>
            <xdr:cNvSpPr txBox="1"/>
          </xdr:nvSpPr>
          <xdr:spPr>
            <a:xfrm>
              <a:off x="3646170" y="384810"/>
              <a:ext cx="499752" cy="19133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100" b="0" i="0">
                  <a:latin typeface="Cambria Math" panose="02040503050406030204" pitchFamily="18" charset="0"/>
                </a:rPr>
                <a:t>𝑌</a:t>
              </a:r>
              <a:r>
                <a:rPr lang="en-US" sz="1100" b="0" i="0">
                  <a:latin typeface="Cambria Math" panose="02040503050406030204" pitchFamily="18" charset="0"/>
                </a:rPr>
                <a:t> ̂_</a:t>
              </a:r>
              <a:r>
                <a:rPr lang="es-ES" sz="1100" b="0" i="0">
                  <a:latin typeface="Cambria Math" panose="02040503050406030204" pitchFamily="18" charset="0"/>
                </a:rPr>
                <a:t>𝑖𝑗=𝑌 ̅_(𝑖.)</a:t>
              </a:r>
              <a:endParaRPr lang="en-US" sz="1100"/>
            </a:p>
          </xdr:txBody>
        </xdr:sp>
      </mc:Fallback>
    </mc:AlternateContent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400050</xdr:colOff>
      <xdr:row>33</xdr:row>
      <xdr:rowOff>152400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0484" t="20538" r="35045" b="11003"/>
        <a:stretch/>
      </xdr:blipFill>
      <xdr:spPr bwMode="auto">
        <a:xfrm>
          <a:off x="0" y="0"/>
          <a:ext cx="5734050" cy="64389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9"/>
  <sheetViews>
    <sheetView topLeftCell="A4" zoomScale="150" zoomScaleNormal="150" workbookViewId="0">
      <selection activeCell="L22" sqref="L22"/>
    </sheetView>
  </sheetViews>
  <sheetFormatPr baseColWidth="10" defaultRowHeight="15" x14ac:dyDescent="0.25"/>
  <sheetData>
    <row r="1" spans="1:6" x14ac:dyDescent="0.25">
      <c r="A1" s="9" t="s">
        <v>9</v>
      </c>
    </row>
    <row r="2" spans="1:6" x14ac:dyDescent="0.25">
      <c r="A2" s="9"/>
    </row>
    <row r="3" spans="1:6" x14ac:dyDescent="0.25">
      <c r="A3" s="16" t="s">
        <v>11</v>
      </c>
      <c r="B3" s="16"/>
      <c r="C3" s="16"/>
      <c r="D3" s="16"/>
      <c r="E3" s="16"/>
      <c r="F3" t="s">
        <v>35</v>
      </c>
    </row>
    <row r="4" spans="1:6" x14ac:dyDescent="0.25">
      <c r="A4" s="16" t="s">
        <v>10</v>
      </c>
      <c r="B4" s="16"/>
      <c r="C4" s="16"/>
      <c r="D4" s="16"/>
      <c r="E4" s="16"/>
      <c r="F4" t="s">
        <v>36</v>
      </c>
    </row>
    <row r="5" spans="1:6" x14ac:dyDescent="0.25">
      <c r="A5" s="16"/>
      <c r="B5" s="16"/>
      <c r="C5" s="16"/>
      <c r="D5" s="16"/>
      <c r="E5" s="16"/>
    </row>
    <row r="6" spans="1:6" x14ac:dyDescent="0.25">
      <c r="A6" s="16" t="s">
        <v>12</v>
      </c>
      <c r="B6" s="16"/>
      <c r="C6" s="16"/>
      <c r="D6" s="16"/>
      <c r="E6" s="16"/>
    </row>
    <row r="7" spans="1:6" x14ac:dyDescent="0.25">
      <c r="A7" s="16" t="s">
        <v>13</v>
      </c>
      <c r="B7" s="16"/>
      <c r="C7" s="16"/>
      <c r="D7" s="16"/>
      <c r="E7" s="16"/>
    </row>
    <row r="8" spans="1:6" x14ac:dyDescent="0.25">
      <c r="A8" s="16" t="s">
        <v>18</v>
      </c>
      <c r="B8" s="16"/>
      <c r="C8" s="16"/>
      <c r="D8" s="16"/>
      <c r="E8" s="16"/>
    </row>
    <row r="9" spans="1:6" x14ac:dyDescent="0.25">
      <c r="A9" s="16" t="s">
        <v>19</v>
      </c>
      <c r="B9" s="16"/>
      <c r="C9" s="16"/>
      <c r="D9" s="16"/>
      <c r="E9" s="16"/>
    </row>
    <row r="10" spans="1:6" x14ac:dyDescent="0.25">
      <c r="A10" s="16"/>
      <c r="B10" s="16"/>
      <c r="C10" s="16"/>
      <c r="D10" s="16"/>
      <c r="E10" s="16"/>
    </row>
    <row r="11" spans="1:6" x14ac:dyDescent="0.25">
      <c r="A11" s="19" t="s">
        <v>8</v>
      </c>
      <c r="B11" s="20" t="s">
        <v>14</v>
      </c>
      <c r="C11" s="20" t="s">
        <v>15</v>
      </c>
      <c r="D11" s="20" t="s">
        <v>16</v>
      </c>
      <c r="E11" s="20" t="s">
        <v>17</v>
      </c>
    </row>
    <row r="12" spans="1:6" x14ac:dyDescent="0.25">
      <c r="A12" s="18">
        <v>48.8</v>
      </c>
      <c r="B12" s="17">
        <v>39.9</v>
      </c>
      <c r="C12" s="17">
        <v>1</v>
      </c>
      <c r="D12" s="17">
        <f>(C12-0.5)/10</f>
        <v>0.05</v>
      </c>
      <c r="E12" s="21">
        <f>_xlfn.NORM.S.INV(D12)</f>
        <v>-1.6448536269514726</v>
      </c>
    </row>
    <row r="13" spans="1:6" x14ac:dyDescent="0.25">
      <c r="A13" s="18">
        <v>51.5</v>
      </c>
      <c r="B13" s="17">
        <v>41.7</v>
      </c>
      <c r="C13" s="17">
        <v>2</v>
      </c>
      <c r="D13" s="17">
        <f t="shared" ref="D13:D21" si="0">(C13-0.5)/10</f>
        <v>0.15</v>
      </c>
      <c r="E13" s="21">
        <f t="shared" ref="E13:E21" si="1">_xlfn.NORM.S.INV(D13)</f>
        <v>-1.0364333894937898</v>
      </c>
    </row>
    <row r="14" spans="1:6" x14ac:dyDescent="0.25">
      <c r="A14" s="18">
        <v>50.6</v>
      </c>
      <c r="B14" s="17">
        <v>43.9</v>
      </c>
      <c r="C14" s="17">
        <v>3</v>
      </c>
      <c r="D14" s="17">
        <f t="shared" si="0"/>
        <v>0.25</v>
      </c>
      <c r="E14" s="21">
        <f t="shared" si="1"/>
        <v>-0.67448975019608193</v>
      </c>
    </row>
    <row r="15" spans="1:6" x14ac:dyDescent="0.25">
      <c r="A15" s="18">
        <v>46.5</v>
      </c>
      <c r="B15" s="17">
        <v>46.5</v>
      </c>
      <c r="C15" s="17">
        <v>4</v>
      </c>
      <c r="D15" s="17">
        <f t="shared" si="0"/>
        <v>0.35</v>
      </c>
      <c r="E15" s="21">
        <f t="shared" si="1"/>
        <v>-0.38532046640756784</v>
      </c>
    </row>
    <row r="16" spans="1:6" x14ac:dyDescent="0.25">
      <c r="A16" s="18">
        <v>41.7</v>
      </c>
      <c r="B16" s="17">
        <v>48.6</v>
      </c>
      <c r="C16" s="17">
        <v>5</v>
      </c>
      <c r="D16" s="17">
        <f t="shared" si="0"/>
        <v>0.45</v>
      </c>
      <c r="E16" s="21">
        <f t="shared" si="1"/>
        <v>-0.12566134685507402</v>
      </c>
    </row>
    <row r="17" spans="1:12" x14ac:dyDescent="0.25">
      <c r="A17" s="18">
        <v>39.9</v>
      </c>
      <c r="B17" s="17">
        <v>48.6</v>
      </c>
      <c r="C17" s="17">
        <v>6</v>
      </c>
      <c r="D17" s="17">
        <f t="shared" si="0"/>
        <v>0.55000000000000004</v>
      </c>
      <c r="E17" s="21">
        <f t="shared" si="1"/>
        <v>0.12566134685507416</v>
      </c>
    </row>
    <row r="18" spans="1:12" x14ac:dyDescent="0.25">
      <c r="A18" s="18">
        <v>50.4</v>
      </c>
      <c r="B18" s="17">
        <v>48.8</v>
      </c>
      <c r="C18" s="17">
        <v>7</v>
      </c>
      <c r="D18" s="17">
        <f t="shared" si="0"/>
        <v>0.65</v>
      </c>
      <c r="E18" s="21">
        <f t="shared" si="1"/>
        <v>0.38532046640756784</v>
      </c>
      <c r="J18" s="32" t="s">
        <v>65</v>
      </c>
      <c r="K18" s="32"/>
    </row>
    <row r="19" spans="1:12" x14ac:dyDescent="0.25">
      <c r="A19" s="18">
        <v>43.9</v>
      </c>
      <c r="B19" s="17">
        <v>50.4</v>
      </c>
      <c r="C19" s="17">
        <v>8</v>
      </c>
      <c r="D19" s="17">
        <f t="shared" si="0"/>
        <v>0.75</v>
      </c>
      <c r="E19" s="21">
        <f t="shared" si="1"/>
        <v>0.67448975019608193</v>
      </c>
      <c r="J19" t="s">
        <v>66</v>
      </c>
      <c r="L19" t="s">
        <v>68</v>
      </c>
    </row>
    <row r="20" spans="1:12" x14ac:dyDescent="0.25">
      <c r="A20" s="18">
        <v>48.6</v>
      </c>
      <c r="B20" s="17">
        <v>50.6</v>
      </c>
      <c r="C20" s="17">
        <v>9</v>
      </c>
      <c r="D20" s="17">
        <f t="shared" si="0"/>
        <v>0.85</v>
      </c>
      <c r="E20" s="21">
        <f t="shared" si="1"/>
        <v>1.0364333894937898</v>
      </c>
      <c r="J20" t="s">
        <v>67</v>
      </c>
    </row>
    <row r="21" spans="1:12" x14ac:dyDescent="0.25">
      <c r="A21" s="18">
        <v>48.6</v>
      </c>
      <c r="B21" s="17">
        <v>51.5</v>
      </c>
      <c r="C21" s="17">
        <v>10</v>
      </c>
      <c r="D21" s="17">
        <f t="shared" si="0"/>
        <v>0.95</v>
      </c>
      <c r="E21" s="21">
        <f t="shared" si="1"/>
        <v>1.6448536269514715</v>
      </c>
    </row>
    <row r="22" spans="1:12" x14ac:dyDescent="0.25">
      <c r="E22" s="21"/>
    </row>
    <row r="38" spans="1:7" x14ac:dyDescent="0.25">
      <c r="B38" t="s">
        <v>37</v>
      </c>
    </row>
    <row r="41" spans="1:7" ht="18.75" x14ac:dyDescent="0.3">
      <c r="A41" s="53" t="s">
        <v>54</v>
      </c>
      <c r="B41" t="s">
        <v>64</v>
      </c>
      <c r="F41" t="s">
        <v>59</v>
      </c>
    </row>
    <row r="42" spans="1:7" x14ac:dyDescent="0.25">
      <c r="B42" s="51" t="s">
        <v>55</v>
      </c>
      <c r="C42" s="51" t="s">
        <v>57</v>
      </c>
      <c r="D42" s="54" t="s">
        <v>14</v>
      </c>
      <c r="E42" s="57" t="s">
        <v>58</v>
      </c>
      <c r="F42" s="51" t="s">
        <v>60</v>
      </c>
      <c r="G42" s="60" t="s">
        <v>17</v>
      </c>
    </row>
    <row r="43" spans="1:7" x14ac:dyDescent="0.25">
      <c r="B43" s="43">
        <v>1.65</v>
      </c>
      <c r="C43" s="21">
        <f>ABS($B$51-B43)</f>
        <v>1.8571428571428239E-2</v>
      </c>
      <c r="D43" s="21">
        <v>1.8571428571428239E-2</v>
      </c>
      <c r="E43" s="56">
        <v>1</v>
      </c>
      <c r="F43" s="21">
        <f>(E43-0.5)/7</f>
        <v>7.1428571428571425E-2</v>
      </c>
      <c r="G43" s="21">
        <f>_xlfn.NORM.S.INV(F43)</f>
        <v>-1.4652337926855223</v>
      </c>
    </row>
    <row r="44" spans="1:7" x14ac:dyDescent="0.25">
      <c r="B44" s="43">
        <v>1.7</v>
      </c>
      <c r="C44" s="21">
        <f t="shared" ref="C44:C49" si="2">ABS($B$51-B44)</f>
        <v>6.8571428571428283E-2</v>
      </c>
      <c r="D44" s="21">
        <v>6.142857142857161E-2</v>
      </c>
      <c r="E44" s="56">
        <v>2</v>
      </c>
      <c r="F44" s="21">
        <f t="shared" ref="F44:F49" si="3">(E44-0.5)/7</f>
        <v>0.21428571428571427</v>
      </c>
      <c r="G44" s="21">
        <f t="shared" ref="G44:G49" si="4">_xlfn.NORM.S.INV(F44)</f>
        <v>-0.79163860774337469</v>
      </c>
    </row>
    <row r="45" spans="1:7" x14ac:dyDescent="0.25">
      <c r="B45" s="43">
        <v>1.57</v>
      </c>
      <c r="C45" s="21">
        <f t="shared" si="2"/>
        <v>6.142857142857161E-2</v>
      </c>
      <c r="D45" s="21">
        <v>6.8571428571428283E-2</v>
      </c>
      <c r="E45" s="56">
        <v>3</v>
      </c>
      <c r="F45" s="21">
        <f t="shared" si="3"/>
        <v>0.35714285714285715</v>
      </c>
      <c r="G45" s="21">
        <f t="shared" si="4"/>
        <v>-0.36610635680056969</v>
      </c>
    </row>
    <row r="46" spans="1:7" x14ac:dyDescent="0.25">
      <c r="B46" s="43">
        <v>1.45</v>
      </c>
      <c r="C46" s="21">
        <f t="shared" si="2"/>
        <v>0.18142857142857172</v>
      </c>
      <c r="D46" s="21">
        <v>6.8571428571428283E-2</v>
      </c>
      <c r="E46" s="56">
        <v>4</v>
      </c>
      <c r="F46" s="21">
        <f t="shared" si="3"/>
        <v>0.5</v>
      </c>
      <c r="G46" s="21">
        <f t="shared" si="4"/>
        <v>0</v>
      </c>
    </row>
    <row r="47" spans="1:7" x14ac:dyDescent="0.25">
      <c r="B47" s="43">
        <v>1.7</v>
      </c>
      <c r="C47" s="21">
        <f t="shared" si="2"/>
        <v>6.8571428571428283E-2</v>
      </c>
      <c r="D47" s="21">
        <v>8.1428571428571628E-2</v>
      </c>
      <c r="E47" s="56">
        <v>5</v>
      </c>
      <c r="F47" s="21">
        <f t="shared" si="3"/>
        <v>0.6428571428571429</v>
      </c>
      <c r="G47" s="21">
        <f t="shared" si="4"/>
        <v>0.3661063568005698</v>
      </c>
    </row>
    <row r="48" spans="1:7" x14ac:dyDescent="0.25">
      <c r="B48" s="43">
        <v>1.8</v>
      </c>
      <c r="C48" s="21">
        <f t="shared" si="2"/>
        <v>0.16857142857142837</v>
      </c>
      <c r="D48" s="21">
        <v>0.16857142857142837</v>
      </c>
      <c r="E48" s="56">
        <v>6</v>
      </c>
      <c r="F48" s="21">
        <f t="shared" si="3"/>
        <v>0.7857142857142857</v>
      </c>
      <c r="G48" s="21">
        <f t="shared" si="4"/>
        <v>0.79163860774337469</v>
      </c>
    </row>
    <row r="49" spans="1:7" x14ac:dyDescent="0.25">
      <c r="B49" s="43">
        <v>1.55</v>
      </c>
      <c r="C49" s="21">
        <f t="shared" si="2"/>
        <v>8.1428571428571628E-2</v>
      </c>
      <c r="D49" s="21">
        <v>0.18142857142857172</v>
      </c>
      <c r="E49" s="56">
        <v>7</v>
      </c>
      <c r="F49" s="21">
        <f t="shared" si="3"/>
        <v>0.9285714285714286</v>
      </c>
      <c r="G49" s="21">
        <f t="shared" si="4"/>
        <v>1.4652337926855228</v>
      </c>
    </row>
    <row r="51" spans="1:7" x14ac:dyDescent="0.25">
      <c r="A51" s="52" t="s">
        <v>56</v>
      </c>
      <c r="B51" s="52">
        <f>AVERAGE(B43:B49)</f>
        <v>1.6314285714285717</v>
      </c>
    </row>
    <row r="66" spans="1:1" x14ac:dyDescent="0.25">
      <c r="A66" t="s">
        <v>61</v>
      </c>
    </row>
    <row r="67" spans="1:1" x14ac:dyDescent="0.25">
      <c r="A67" t="s">
        <v>62</v>
      </c>
    </row>
    <row r="69" spans="1:1" x14ac:dyDescent="0.25">
      <c r="A69" t="s">
        <v>63</v>
      </c>
    </row>
  </sheetData>
  <sortState xmlns:xlrd2="http://schemas.microsoft.com/office/spreadsheetml/2017/richdata2" ref="D43:D49">
    <sortCondition ref="D43:D49"/>
  </sortState>
  <pageMargins left="0.7" right="0.7" top="0.75" bottom="0.75" header="0.3" footer="0.3"/>
  <pageSetup orientation="portrait" horizontalDpi="360" verticalDpi="36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2"/>
  <sheetViews>
    <sheetView zoomScale="150" zoomScaleNormal="150" workbookViewId="0">
      <selection activeCell="G2" sqref="G2:J3"/>
    </sheetView>
  </sheetViews>
  <sheetFormatPr baseColWidth="10" defaultRowHeight="15" x14ac:dyDescent="0.25"/>
  <cols>
    <col min="1" max="1" width="15.7109375" customWidth="1"/>
  </cols>
  <sheetData>
    <row r="1" spans="1:10" x14ac:dyDescent="0.25">
      <c r="A1" s="9" t="s">
        <v>20</v>
      </c>
      <c r="B1" s="9"/>
    </row>
    <row r="2" spans="1:10" x14ac:dyDescent="0.25">
      <c r="G2" s="61" t="s">
        <v>32</v>
      </c>
      <c r="H2" s="61"/>
      <c r="I2" s="61"/>
      <c r="J2" s="61"/>
    </row>
    <row r="3" spans="1:10" x14ac:dyDescent="0.25">
      <c r="G3" s="61" t="s">
        <v>33</v>
      </c>
      <c r="H3" s="61"/>
      <c r="I3" s="61"/>
      <c r="J3" s="61"/>
    </row>
    <row r="4" spans="1:10" x14ac:dyDescent="0.25">
      <c r="B4" s="26" t="s">
        <v>21</v>
      </c>
      <c r="C4" s="26" t="s">
        <v>22</v>
      </c>
      <c r="D4" s="26" t="s">
        <v>23</v>
      </c>
      <c r="G4" s="50"/>
      <c r="H4" s="50"/>
      <c r="I4" s="50"/>
      <c r="J4" s="50"/>
    </row>
    <row r="5" spans="1:10" x14ac:dyDescent="0.25">
      <c r="B5" s="17">
        <v>4.2</v>
      </c>
      <c r="C5" s="17">
        <v>3.9</v>
      </c>
      <c r="D5" s="17">
        <v>3.8</v>
      </c>
    </row>
    <row r="6" spans="1:10" x14ac:dyDescent="0.25">
      <c r="B6" s="17">
        <v>4.5</v>
      </c>
      <c r="C6" s="17">
        <v>3.8</v>
      </c>
      <c r="D6" s="17">
        <v>3.8</v>
      </c>
    </row>
    <row r="7" spans="1:10" x14ac:dyDescent="0.25">
      <c r="B7" s="17">
        <v>4.3</v>
      </c>
      <c r="C7" s="17">
        <v>4.0999999999999996</v>
      </c>
      <c r="D7" s="17">
        <v>4.2</v>
      </c>
    </row>
    <row r="8" spans="1:10" x14ac:dyDescent="0.25">
      <c r="B8" s="22">
        <v>4.5</v>
      </c>
      <c r="C8" s="22">
        <v>3.9</v>
      </c>
      <c r="D8" s="22">
        <v>3.5</v>
      </c>
      <c r="E8" t="s">
        <v>7</v>
      </c>
    </row>
    <row r="9" spans="1:10" x14ac:dyDescent="0.25">
      <c r="A9" s="62" t="s">
        <v>24</v>
      </c>
      <c r="B9" s="27">
        <f>SUM(B5:B8)</f>
        <v>17.5</v>
      </c>
      <c r="C9" s="27">
        <f t="shared" ref="C9:D9" si="0">SUM(C5:C8)</f>
        <v>15.7</v>
      </c>
      <c r="D9" s="27">
        <f t="shared" si="0"/>
        <v>15.3</v>
      </c>
      <c r="E9" s="28">
        <f>SUM(B9:D9)</f>
        <v>48.5</v>
      </c>
    </row>
    <row r="10" spans="1:10" x14ac:dyDescent="0.25">
      <c r="A10" s="62" t="s">
        <v>25</v>
      </c>
      <c r="B10" s="21">
        <f>SUMSQ(B5:B8)</f>
        <v>76.63</v>
      </c>
      <c r="C10" s="21">
        <f t="shared" ref="C10:D10" si="1">SUMSQ(C5:C8)</f>
        <v>61.669999999999995</v>
      </c>
      <c r="D10" s="21">
        <f t="shared" si="1"/>
        <v>58.769999999999996</v>
      </c>
      <c r="E10" s="28">
        <f t="shared" ref="E10:E15" si="2">SUM(B10:D10)</f>
        <v>197.07</v>
      </c>
    </row>
    <row r="11" spans="1:10" ht="24.75" x14ac:dyDescent="0.25">
      <c r="A11" s="63" t="s">
        <v>26</v>
      </c>
      <c r="B11" s="30">
        <f>B10-B9^2/4</f>
        <v>6.7499999999995453E-2</v>
      </c>
      <c r="C11" s="30">
        <f t="shared" ref="C11:D11" si="3">C10-C9^2/4</f>
        <v>4.7499999999999432E-2</v>
      </c>
      <c r="D11" s="30">
        <f t="shared" si="3"/>
        <v>0.24749999999998806</v>
      </c>
      <c r="E11" s="28">
        <f t="shared" si="2"/>
        <v>0.36249999999998295</v>
      </c>
    </row>
    <row r="12" spans="1:10" x14ac:dyDescent="0.25">
      <c r="A12" s="62" t="s">
        <v>27</v>
      </c>
      <c r="B12" s="55">
        <f>B11/3</f>
        <v>2.2499999999998483E-2</v>
      </c>
      <c r="C12" s="55">
        <f t="shared" ref="C12:D12" si="4">C11/3</f>
        <v>1.5833333333333144E-2</v>
      </c>
      <c r="D12" s="55">
        <f t="shared" si="4"/>
        <v>8.2499999999996021E-2</v>
      </c>
      <c r="E12" s="64"/>
    </row>
    <row r="13" spans="1:10" x14ac:dyDescent="0.25">
      <c r="A13" s="23" t="s">
        <v>28</v>
      </c>
      <c r="B13" s="21">
        <f>LN(B12)</f>
        <v>-3.7942399697718301</v>
      </c>
      <c r="C13" s="21">
        <f t="shared" ref="C13:D13" si="5">LN(C12)</f>
        <v>-4.145637856609663</v>
      </c>
      <c r="D13" s="21">
        <f t="shared" si="5"/>
        <v>-2.4949569856415499</v>
      </c>
      <c r="E13" s="64"/>
    </row>
    <row r="14" spans="1:10" x14ac:dyDescent="0.25">
      <c r="A14" s="24" t="s">
        <v>29</v>
      </c>
      <c r="B14" s="29">
        <f>3*B13</f>
        <v>-11.38271990931549</v>
      </c>
      <c r="C14" s="29">
        <f t="shared" ref="C14:D14" si="6">3*C13</f>
        <v>-12.436913569828988</v>
      </c>
      <c r="D14" s="29">
        <f t="shared" si="6"/>
        <v>-7.4848709569246497</v>
      </c>
      <c r="E14" s="28">
        <f t="shared" si="2"/>
        <v>-31.304504436069127</v>
      </c>
    </row>
    <row r="15" spans="1:10" x14ac:dyDescent="0.25">
      <c r="A15" s="23" t="s">
        <v>30</v>
      </c>
      <c r="B15" s="21">
        <v>0.33333333333333331</v>
      </c>
      <c r="C15" s="21">
        <v>0.33333333333333331</v>
      </c>
      <c r="D15" s="21">
        <v>0.33333333333333331</v>
      </c>
      <c r="E15" s="28">
        <f t="shared" si="2"/>
        <v>1</v>
      </c>
    </row>
    <row r="18" spans="1:5" x14ac:dyDescent="0.25">
      <c r="C18" s="65">
        <f>E11/9</f>
        <v>4.0277777777775886E-2</v>
      </c>
    </row>
    <row r="20" spans="1:5" x14ac:dyDescent="0.25">
      <c r="E20" t="s">
        <v>69</v>
      </c>
    </row>
    <row r="22" spans="1:5" x14ac:dyDescent="0.25">
      <c r="E22" s="25">
        <f>(9*LN(C18)-E14)/(1+1/6*(E15-1/9))</f>
        <v>2.0876278045843097</v>
      </c>
    </row>
    <row r="28" spans="1:5" x14ac:dyDescent="0.25">
      <c r="A28" s="16" t="s">
        <v>31</v>
      </c>
      <c r="B28" t="s">
        <v>39</v>
      </c>
    </row>
    <row r="29" spans="1:5" x14ac:dyDescent="0.25">
      <c r="A29" t="s">
        <v>38</v>
      </c>
      <c r="B29" s="16">
        <f>_xlfn.CHISQ.INV.RT(0.05,2)</f>
        <v>5.9914645471079817</v>
      </c>
    </row>
    <row r="31" spans="1:5" x14ac:dyDescent="0.25">
      <c r="A31" s="9" t="s">
        <v>34</v>
      </c>
      <c r="B31" t="s">
        <v>70</v>
      </c>
    </row>
    <row r="32" spans="1:5" x14ac:dyDescent="0.25">
      <c r="A32" t="s">
        <v>71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35"/>
  <sheetViews>
    <sheetView zoomScale="170" zoomScaleNormal="170" workbookViewId="0">
      <selection activeCell="E19" sqref="E19"/>
    </sheetView>
  </sheetViews>
  <sheetFormatPr baseColWidth="10" defaultRowHeight="15" x14ac:dyDescent="0.25"/>
  <cols>
    <col min="1" max="1" width="16.42578125" customWidth="1"/>
    <col min="2" max="2" width="12.28515625" bestFit="1" customWidth="1"/>
    <col min="3" max="5" width="11.5703125" bestFit="1" customWidth="1"/>
  </cols>
  <sheetData>
    <row r="1" spans="1:11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</row>
    <row r="2" spans="1:11" x14ac:dyDescent="0.25">
      <c r="A2" s="4" t="s">
        <v>1</v>
      </c>
      <c r="J2" s="5"/>
    </row>
    <row r="3" spans="1:11" x14ac:dyDescent="0.25">
      <c r="A3" s="6" t="s">
        <v>2</v>
      </c>
      <c r="B3" s="7"/>
      <c r="C3" s="7"/>
      <c r="D3" s="7"/>
      <c r="E3" s="7"/>
      <c r="F3" s="7"/>
      <c r="G3" s="7"/>
      <c r="H3" s="7"/>
      <c r="I3" s="7"/>
      <c r="J3" s="8"/>
    </row>
    <row r="4" spans="1:11" ht="15.75" thickBot="1" x14ac:dyDescent="0.3"/>
    <row r="5" spans="1:11" ht="18.75" x14ac:dyDescent="0.3">
      <c r="B5" s="11" t="s">
        <v>3</v>
      </c>
      <c r="C5" s="12" t="s">
        <v>4</v>
      </c>
      <c r="D5" s="12" t="s">
        <v>5</v>
      </c>
      <c r="E5" s="13" t="s">
        <v>6</v>
      </c>
      <c r="F5" s="47" t="s">
        <v>40</v>
      </c>
      <c r="G5" s="48"/>
      <c r="H5" s="48"/>
      <c r="I5" s="48"/>
      <c r="J5" s="48"/>
      <c r="K5" s="48"/>
    </row>
    <row r="6" spans="1:11" ht="18.75" x14ac:dyDescent="0.3">
      <c r="B6" s="14">
        <v>6</v>
      </c>
      <c r="C6" s="10">
        <v>7</v>
      </c>
      <c r="D6" s="10">
        <v>11</v>
      </c>
      <c r="E6" s="15">
        <v>10</v>
      </c>
      <c r="F6" s="47" t="s">
        <v>53</v>
      </c>
      <c r="G6" s="48"/>
      <c r="H6" s="48"/>
      <c r="I6" s="46"/>
      <c r="J6" s="46"/>
      <c r="K6" s="46"/>
    </row>
    <row r="7" spans="1:11" ht="18.75" x14ac:dyDescent="0.3">
      <c r="B7" s="14">
        <v>8</v>
      </c>
      <c r="C7" s="10">
        <v>9</v>
      </c>
      <c r="D7" s="10">
        <v>16</v>
      </c>
      <c r="E7" s="15">
        <v>12</v>
      </c>
      <c r="F7" s="47" t="s">
        <v>41</v>
      </c>
      <c r="G7" s="48"/>
      <c r="H7" s="48"/>
      <c r="I7" s="48"/>
      <c r="J7" s="48"/>
      <c r="K7" s="48"/>
    </row>
    <row r="8" spans="1:11" ht="18.75" x14ac:dyDescent="0.3">
      <c r="B8" s="10">
        <v>7</v>
      </c>
      <c r="C8" s="10">
        <v>10</v>
      </c>
      <c r="D8" s="10">
        <v>11</v>
      </c>
      <c r="E8" s="10">
        <v>11</v>
      </c>
      <c r="F8" s="49" t="s">
        <v>42</v>
      </c>
      <c r="G8" s="48"/>
      <c r="H8" s="48"/>
      <c r="I8" s="46"/>
      <c r="J8" s="46"/>
      <c r="K8" s="46"/>
    </row>
    <row r="9" spans="1:11" ht="18.75" x14ac:dyDescent="0.3">
      <c r="B9" s="66">
        <v>8</v>
      </c>
      <c r="C9" s="66">
        <v>8</v>
      </c>
      <c r="D9" s="66">
        <v>13</v>
      </c>
      <c r="E9" s="66">
        <v>9</v>
      </c>
      <c r="F9" s="31" t="s">
        <v>7</v>
      </c>
      <c r="H9" s="32" t="s">
        <v>78</v>
      </c>
      <c r="I9" s="32"/>
      <c r="J9" s="32"/>
    </row>
    <row r="10" spans="1:11" x14ac:dyDescent="0.25">
      <c r="A10" s="43" t="s">
        <v>72</v>
      </c>
      <c r="B10" s="43">
        <f>SUM(B6:B9)</f>
        <v>29</v>
      </c>
      <c r="C10" s="43">
        <f t="shared" ref="C10:E10" si="0">SUM(C6:C9)</f>
        <v>34</v>
      </c>
      <c r="D10" s="43">
        <f t="shared" si="0"/>
        <v>51</v>
      </c>
      <c r="E10" s="43">
        <f t="shared" si="0"/>
        <v>42</v>
      </c>
      <c r="F10" s="68">
        <f>SUM(B10:E10)</f>
        <v>156</v>
      </c>
    </row>
    <row r="11" spans="1:11" x14ac:dyDescent="0.25">
      <c r="A11" s="43" t="s">
        <v>73</v>
      </c>
      <c r="B11" s="43">
        <f>SUMSQ(B6:B9)</f>
        <v>213</v>
      </c>
      <c r="C11" s="43">
        <f t="shared" ref="C11:E11" si="1">SUMSQ(C6:C9)</f>
        <v>294</v>
      </c>
      <c r="D11" s="43">
        <f t="shared" si="1"/>
        <v>667</v>
      </c>
      <c r="E11" s="43">
        <f t="shared" si="1"/>
        <v>446</v>
      </c>
      <c r="F11" s="68">
        <f t="shared" ref="F11:F16" si="2">SUM(B11:E11)</f>
        <v>1620</v>
      </c>
      <c r="H11" s="61" t="s">
        <v>32</v>
      </c>
      <c r="I11" s="61"/>
      <c r="J11" s="61"/>
      <c r="K11" s="61"/>
    </row>
    <row r="12" spans="1:11" x14ac:dyDescent="0.25">
      <c r="A12" s="67" t="s">
        <v>74</v>
      </c>
      <c r="B12" s="43">
        <f>B11-B10^2/4</f>
        <v>2.75</v>
      </c>
      <c r="C12" s="43">
        <f t="shared" ref="C12:E12" si="3">C11-C10^2/4</f>
        <v>5</v>
      </c>
      <c r="D12" s="43">
        <f t="shared" si="3"/>
        <v>16.75</v>
      </c>
      <c r="E12" s="43">
        <f t="shared" si="3"/>
        <v>5</v>
      </c>
      <c r="F12" s="68">
        <f t="shared" si="2"/>
        <v>29.5</v>
      </c>
      <c r="H12" s="61" t="s">
        <v>33</v>
      </c>
      <c r="I12" s="61"/>
      <c r="J12" s="61"/>
      <c r="K12" s="61"/>
    </row>
    <row r="13" spans="1:11" x14ac:dyDescent="0.25">
      <c r="A13" s="43" t="s">
        <v>75</v>
      </c>
      <c r="B13" s="59">
        <f>B12/3</f>
        <v>0.91666666666666663</v>
      </c>
      <c r="C13" s="59">
        <f t="shared" ref="C13:E13" si="4">C12/3</f>
        <v>1.6666666666666667</v>
      </c>
      <c r="D13" s="59">
        <f t="shared" si="4"/>
        <v>5.583333333333333</v>
      </c>
      <c r="E13" s="59">
        <f t="shared" si="4"/>
        <v>1.6666666666666667</v>
      </c>
      <c r="F13" s="69">
        <f t="shared" si="2"/>
        <v>9.8333333333333321</v>
      </c>
    </row>
    <row r="14" spans="1:11" x14ac:dyDescent="0.25">
      <c r="A14" s="23" t="s">
        <v>28</v>
      </c>
      <c r="B14" s="58">
        <f>LN(B13)</f>
        <v>-8.701137698962981E-2</v>
      </c>
      <c r="C14" s="58">
        <f t="shared" ref="C14:E14" si="5">LN(C13)</f>
        <v>0.51082562376599072</v>
      </c>
      <c r="D14" s="58">
        <f t="shared" si="5"/>
        <v>1.7197859696029656</v>
      </c>
      <c r="E14" s="58">
        <f t="shared" si="5"/>
        <v>0.51082562376599072</v>
      </c>
      <c r="F14" s="69">
        <f t="shared" si="2"/>
        <v>2.6544258401453176</v>
      </c>
    </row>
    <row r="15" spans="1:11" x14ac:dyDescent="0.25">
      <c r="A15" s="23" t="s">
        <v>29</v>
      </c>
      <c r="B15" s="58">
        <f>3*B14</f>
        <v>-0.26103413096888944</v>
      </c>
      <c r="C15" s="58">
        <f t="shared" ref="C15:E15" si="6">3*C14</f>
        <v>1.5324768712979722</v>
      </c>
      <c r="D15" s="58">
        <f t="shared" si="6"/>
        <v>5.1593579088088966</v>
      </c>
      <c r="E15" s="58">
        <f t="shared" si="6"/>
        <v>1.5324768712979722</v>
      </c>
      <c r="F15" s="69">
        <f t="shared" si="2"/>
        <v>7.9632775204359518</v>
      </c>
    </row>
    <row r="16" spans="1:11" x14ac:dyDescent="0.25">
      <c r="A16" s="23" t="s">
        <v>30</v>
      </c>
      <c r="B16" s="58">
        <f>1/3</f>
        <v>0.33333333333333331</v>
      </c>
      <c r="C16" s="58">
        <f t="shared" ref="C16:E16" si="7">1/3</f>
        <v>0.33333333333333331</v>
      </c>
      <c r="D16" s="58">
        <f t="shared" si="7"/>
        <v>0.33333333333333331</v>
      </c>
      <c r="E16" s="58">
        <f t="shared" si="7"/>
        <v>0.33333333333333331</v>
      </c>
      <c r="F16" s="69">
        <f t="shared" si="2"/>
        <v>1.3333333333333333</v>
      </c>
    </row>
    <row r="19" spans="1:5" x14ac:dyDescent="0.25">
      <c r="C19" s="70">
        <f>F12/12</f>
        <v>2.4583333333333335</v>
      </c>
    </row>
    <row r="23" spans="1:5" x14ac:dyDescent="0.25">
      <c r="E23" t="s">
        <v>76</v>
      </c>
    </row>
    <row r="25" spans="1:5" x14ac:dyDescent="0.25">
      <c r="E25">
        <f>(12*LN(C19)-F15)/(1+1/9*(F16-1/12))</f>
        <v>2.4853397639332688</v>
      </c>
    </row>
    <row r="31" spans="1:5" x14ac:dyDescent="0.25">
      <c r="A31" s="16" t="s">
        <v>31</v>
      </c>
      <c r="B31" t="s">
        <v>39</v>
      </c>
    </row>
    <row r="32" spans="1:5" x14ac:dyDescent="0.25">
      <c r="A32" t="s">
        <v>77</v>
      </c>
      <c r="B32" s="16">
        <f>_xlfn.CHISQ.INV.RT(0.05,3)</f>
        <v>7.8147279032511792</v>
      </c>
    </row>
    <row r="34" spans="1:3" x14ac:dyDescent="0.25">
      <c r="A34" t="s">
        <v>79</v>
      </c>
    </row>
    <row r="35" spans="1:3" x14ac:dyDescent="0.25">
      <c r="A35" t="s">
        <v>80</v>
      </c>
      <c r="C35" t="s">
        <v>71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5"/>
  <sheetViews>
    <sheetView tabSelected="1" zoomScaleNormal="100" workbookViewId="0">
      <selection activeCell="I22" sqref="I22"/>
    </sheetView>
  </sheetViews>
  <sheetFormatPr baseColWidth="10" defaultRowHeight="15" x14ac:dyDescent="0.25"/>
  <cols>
    <col min="4" max="5" width="14.85546875" customWidth="1"/>
  </cols>
  <sheetData>
    <row r="1" spans="1:17" x14ac:dyDescent="0.25">
      <c r="A1" s="26"/>
      <c r="B1" s="35"/>
      <c r="C1" s="36"/>
      <c r="D1" s="36"/>
      <c r="E1" s="36"/>
      <c r="F1" s="37" t="s">
        <v>43</v>
      </c>
      <c r="G1" s="16"/>
    </row>
    <row r="2" spans="1:17" x14ac:dyDescent="0.25">
      <c r="A2" s="26" t="s">
        <v>3</v>
      </c>
      <c r="B2" s="17">
        <v>6</v>
      </c>
      <c r="C2" s="17">
        <v>8</v>
      </c>
      <c r="D2" s="17">
        <v>7</v>
      </c>
      <c r="E2" s="17">
        <v>8</v>
      </c>
      <c r="F2" s="38"/>
      <c r="G2" s="18"/>
    </row>
    <row r="3" spans="1:17" x14ac:dyDescent="0.25">
      <c r="A3" s="26" t="s">
        <v>4</v>
      </c>
      <c r="B3" s="17">
        <v>7</v>
      </c>
      <c r="C3" s="17">
        <v>9</v>
      </c>
      <c r="D3" s="17">
        <v>10</v>
      </c>
      <c r="E3" s="17">
        <v>8</v>
      </c>
      <c r="F3" s="38"/>
      <c r="G3" s="18"/>
    </row>
    <row r="4" spans="1:17" x14ac:dyDescent="0.25">
      <c r="A4" s="26" t="s">
        <v>5</v>
      </c>
      <c r="B4" s="17">
        <v>11</v>
      </c>
      <c r="C4" s="17">
        <v>16</v>
      </c>
      <c r="D4" s="17">
        <v>11</v>
      </c>
      <c r="E4" s="17">
        <v>13</v>
      </c>
      <c r="F4" s="38"/>
      <c r="G4" s="18"/>
    </row>
    <row r="5" spans="1:17" x14ac:dyDescent="0.25">
      <c r="A5" s="26" t="s">
        <v>6</v>
      </c>
      <c r="B5" s="17">
        <v>10</v>
      </c>
      <c r="C5" s="17">
        <v>12</v>
      </c>
      <c r="D5" s="17">
        <v>11</v>
      </c>
      <c r="E5" s="17">
        <v>9</v>
      </c>
      <c r="F5" s="38"/>
      <c r="G5" s="18"/>
    </row>
    <row r="6" spans="1:17" x14ac:dyDescent="0.25">
      <c r="C6" t="s">
        <v>46</v>
      </c>
    </row>
    <row r="7" spans="1:17" x14ac:dyDescent="0.25">
      <c r="H7" t="s">
        <v>48</v>
      </c>
      <c r="L7" t="s">
        <v>49</v>
      </c>
    </row>
    <row r="8" spans="1:17" x14ac:dyDescent="0.25">
      <c r="A8" s="26"/>
      <c r="B8" s="41" t="s">
        <v>44</v>
      </c>
      <c r="C8" s="41" t="s">
        <v>45</v>
      </c>
      <c r="D8" s="41"/>
      <c r="E8" s="31"/>
      <c r="F8" s="1"/>
      <c r="L8" t="s">
        <v>50</v>
      </c>
    </row>
    <row r="9" spans="1:17" x14ac:dyDescent="0.25">
      <c r="A9" s="40"/>
      <c r="B9" s="17"/>
      <c r="C9" s="42"/>
      <c r="D9" s="42"/>
      <c r="E9" s="21"/>
      <c r="F9" s="43"/>
    </row>
    <row r="10" spans="1:17" x14ac:dyDescent="0.25">
      <c r="A10" s="40"/>
      <c r="B10" s="17"/>
      <c r="C10" s="42"/>
      <c r="D10" s="42"/>
      <c r="E10" s="21"/>
      <c r="F10" s="42"/>
    </row>
    <row r="11" spans="1:17" x14ac:dyDescent="0.25">
      <c r="A11" s="40"/>
      <c r="B11" s="17"/>
      <c r="C11" s="42"/>
      <c r="D11" s="42"/>
      <c r="E11" s="21"/>
      <c r="F11" s="42"/>
    </row>
    <row r="12" spans="1:17" ht="18.75" x14ac:dyDescent="0.3">
      <c r="A12" s="40"/>
      <c r="B12" s="17"/>
      <c r="C12" s="42"/>
      <c r="D12" s="42"/>
      <c r="E12" s="21"/>
      <c r="F12" s="42"/>
      <c r="N12" s="34"/>
      <c r="O12" s="34"/>
      <c r="P12" s="34"/>
      <c r="Q12" s="34"/>
    </row>
    <row r="13" spans="1:17" ht="18.75" x14ac:dyDescent="0.3">
      <c r="A13" s="40"/>
      <c r="B13" s="17"/>
      <c r="C13" s="17"/>
      <c r="D13" s="42"/>
      <c r="E13" s="21"/>
      <c r="F13" s="42"/>
      <c r="N13" s="39"/>
      <c r="O13" s="39"/>
      <c r="P13" s="39"/>
      <c r="Q13" s="39"/>
    </row>
    <row r="14" spans="1:17" ht="18.75" x14ac:dyDescent="0.3">
      <c r="A14" s="40"/>
      <c r="B14" s="17"/>
      <c r="C14" s="17"/>
      <c r="D14" s="42"/>
      <c r="E14" s="21"/>
      <c r="F14" s="42"/>
      <c r="H14" s="33" t="s">
        <v>47</v>
      </c>
      <c r="I14" s="33"/>
      <c r="N14" s="39"/>
      <c r="O14" s="39"/>
      <c r="P14" s="39"/>
      <c r="Q14" s="39"/>
    </row>
    <row r="15" spans="1:17" ht="18.75" x14ac:dyDescent="0.3">
      <c r="A15" s="40"/>
      <c r="B15" s="17"/>
      <c r="C15" s="17"/>
      <c r="D15" s="42"/>
      <c r="E15" s="21"/>
      <c r="F15" s="42"/>
      <c r="N15" s="39"/>
      <c r="O15" s="39"/>
      <c r="P15" s="39"/>
      <c r="Q15" s="39"/>
    </row>
    <row r="16" spans="1:17" ht="18.75" x14ac:dyDescent="0.3">
      <c r="A16" s="40"/>
      <c r="B16" s="17"/>
      <c r="C16" s="17"/>
      <c r="D16" s="42"/>
      <c r="E16" s="21"/>
      <c r="F16" s="42"/>
      <c r="H16" s="18" t="s">
        <v>51</v>
      </c>
      <c r="I16" s="18"/>
      <c r="N16" s="39"/>
      <c r="O16" s="39"/>
      <c r="P16" s="39"/>
      <c r="Q16" s="39"/>
    </row>
    <row r="17" spans="1:9" x14ac:dyDescent="0.25">
      <c r="A17" s="40"/>
      <c r="B17" s="17"/>
      <c r="C17" s="17"/>
      <c r="D17" s="42"/>
      <c r="E17" s="21"/>
      <c r="F17" s="42"/>
      <c r="H17" s="18" t="s">
        <v>52</v>
      </c>
      <c r="I17" s="18"/>
    </row>
    <row r="18" spans="1:9" x14ac:dyDescent="0.25">
      <c r="A18" s="40"/>
      <c r="B18" s="17"/>
      <c r="C18" s="17"/>
      <c r="D18" s="42"/>
      <c r="E18" s="21"/>
      <c r="F18" s="42"/>
    </row>
    <row r="19" spans="1:9" x14ac:dyDescent="0.25">
      <c r="A19" s="40"/>
      <c r="B19" s="17"/>
      <c r="C19" s="17"/>
      <c r="D19" s="42"/>
      <c r="E19" s="21"/>
      <c r="F19" s="42"/>
    </row>
    <row r="20" spans="1:9" x14ac:dyDescent="0.25">
      <c r="A20" s="40"/>
      <c r="B20" s="17"/>
      <c r="C20" s="17"/>
      <c r="D20" s="42"/>
      <c r="E20" s="21"/>
      <c r="F20" s="42"/>
    </row>
    <row r="21" spans="1:9" x14ac:dyDescent="0.25">
      <c r="A21" s="40"/>
      <c r="B21" s="17"/>
      <c r="C21" s="17"/>
      <c r="D21" s="42"/>
      <c r="E21" s="21"/>
      <c r="F21" s="42"/>
    </row>
    <row r="22" spans="1:9" x14ac:dyDescent="0.25">
      <c r="A22" s="40"/>
      <c r="B22" s="17"/>
      <c r="C22" s="17"/>
      <c r="D22" s="42"/>
      <c r="E22" s="21"/>
      <c r="F22" s="42"/>
    </row>
    <row r="23" spans="1:9" x14ac:dyDescent="0.25">
      <c r="A23" s="40"/>
      <c r="B23" s="17"/>
      <c r="C23" s="17"/>
      <c r="D23" s="42"/>
      <c r="E23" s="21"/>
      <c r="F23" s="42"/>
    </row>
    <row r="24" spans="1:9" x14ac:dyDescent="0.25">
      <c r="A24" s="40"/>
      <c r="B24" s="17"/>
      <c r="C24" s="17"/>
      <c r="D24" s="42"/>
      <c r="E24" s="21"/>
      <c r="F24" s="42"/>
    </row>
    <row r="25" spans="1:9" x14ac:dyDescent="0.25">
      <c r="B25" s="43"/>
      <c r="C25" s="43"/>
      <c r="D25" s="26"/>
      <c r="E25" s="44"/>
      <c r="F25" s="45"/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"/>
  <sheetViews>
    <sheetView workbookViewId="0">
      <selection activeCell="H10" sqref="H10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787946-05A7-46AE-9EAD-B39E806CA959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Ej_norm</vt:lpstr>
      <vt:lpstr>Ej_homc</vt:lpstr>
      <vt:lpstr>Ejerc</vt:lpstr>
      <vt:lpstr>Indep</vt:lpstr>
      <vt:lpstr>Durbin_W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mery</dc:creator>
  <cp:lastModifiedBy>User</cp:lastModifiedBy>
  <dcterms:created xsi:type="dcterms:W3CDTF">2020-05-25T21:58:01Z</dcterms:created>
  <dcterms:modified xsi:type="dcterms:W3CDTF">2025-05-05T17:55:11Z</dcterms:modified>
</cp:coreProperties>
</file>