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0A2F81-48B8-426E-ACDF-91BF5319836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j1_Diseño" sheetId="1" r:id="rId1"/>
    <sheet name="Ej1_anova" sheetId="2" r:id="rId2"/>
    <sheet name="Ej2-Diseño" sheetId="7" r:id="rId3"/>
    <sheet name="Ej2-anova" sheetId="8" r:id="rId4"/>
    <sheet name="Tabla F" sheetId="3" r:id="rId5"/>
    <sheet name="tabla t" sheetId="6" r:id="rId6"/>
  </sheets>
  <definedNames>
    <definedName name="_xlchart.v1.0" hidden="1">Ej1_anova!$B$5:$B$10</definedName>
    <definedName name="_xlchart.v1.1" hidden="1">Ej1_anova!$C$5:$C$10</definedName>
    <definedName name="_xlchart.v1.10" hidden="1">'Ej2-anova'!$C$3:$C$9</definedName>
    <definedName name="_xlchart.v1.11" hidden="1">'Ej2-anova'!$D$3:$D$9</definedName>
    <definedName name="_xlchart.v1.12" hidden="1">'Ej2-anova'!$E$3:$E$9</definedName>
    <definedName name="_xlchart.v1.2" hidden="1">Ej1_anova!$D$5:$D$10</definedName>
    <definedName name="_xlchart.v1.3" hidden="1">Ej1_anova!$E$5:$E$10</definedName>
    <definedName name="_xlchart.v1.4" hidden="1">Ej1_anova!$F$5:$F$10</definedName>
    <definedName name="_xlchart.v1.5" hidden="1">'Ej2-anova'!$B$3:$B$9</definedName>
    <definedName name="_xlchart.v1.6" hidden="1">'Ej2-anova'!$C$3:$C$9</definedName>
    <definedName name="_xlchart.v1.7" hidden="1">'Ej2-anova'!$D$3:$D$9</definedName>
    <definedName name="_xlchart.v1.8" hidden="1">'Ej2-anova'!$E$3:$E$9</definedName>
    <definedName name="_xlchart.v1.9" hidden="1">'Ej2-anova'!$B$3:$B$9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D13" i="8"/>
  <c r="E13" i="8"/>
  <c r="B13" i="8"/>
  <c r="K25" i="8"/>
  <c r="E26" i="8"/>
  <c r="D27" i="8"/>
  <c r="D26" i="8"/>
  <c r="B28" i="8"/>
  <c r="B22" i="8"/>
  <c r="B19" i="8"/>
  <c r="B16" i="8"/>
  <c r="F11" i="8"/>
  <c r="F12" i="8"/>
  <c r="F10" i="8"/>
  <c r="C12" i="8"/>
  <c r="D12" i="8"/>
  <c r="E12" i="8"/>
  <c r="B12" i="8"/>
  <c r="C11" i="8"/>
  <c r="D11" i="8"/>
  <c r="E11" i="8"/>
  <c r="B11" i="8"/>
  <c r="C10" i="8"/>
  <c r="D10" i="8"/>
  <c r="E10" i="8"/>
  <c r="B10" i="8"/>
  <c r="H38" i="2" l="1"/>
  <c r="M26" i="2"/>
  <c r="F26" i="2"/>
  <c r="D27" i="2"/>
  <c r="D26" i="2"/>
  <c r="B28" i="2"/>
  <c r="B22" i="2"/>
  <c r="B19" i="2"/>
  <c r="G12" i="2"/>
  <c r="G13" i="2"/>
  <c r="G11" i="2"/>
  <c r="C12" i="2"/>
  <c r="D12" i="2"/>
  <c r="E12" i="2"/>
  <c r="F12" i="2"/>
  <c r="B12" i="2"/>
  <c r="C11" i="2"/>
  <c r="D11" i="2"/>
  <c r="E11" i="2"/>
  <c r="F11" i="2"/>
  <c r="B11" i="2"/>
  <c r="C13" i="2"/>
  <c r="D13" i="2"/>
  <c r="E13" i="2"/>
  <c r="F13" i="2"/>
  <c r="B13" i="2"/>
  <c r="B16" i="2" l="1"/>
</calcChain>
</file>

<file path=xl/sharedStrings.xml><?xml version="1.0" encoding="utf-8"?>
<sst xmlns="http://schemas.openxmlformats.org/spreadsheetml/2006/main" count="196" uniqueCount="135">
  <si>
    <t>1.- Planeación y realización</t>
  </si>
  <si>
    <t>ETAPAS DEL DISEÑO DE EXPERIMENTOS</t>
  </si>
  <si>
    <t>Técnicas Estadísticas</t>
  </si>
  <si>
    <r>
      <rPr>
        <b/>
        <sz val="11"/>
        <color rgb="FFFF0000"/>
        <rFont val="Calibri"/>
        <family val="2"/>
        <scheme val="minor"/>
      </rPr>
      <t>Modelo Estadístico:</t>
    </r>
    <r>
      <rPr>
        <sz val="11"/>
        <color theme="1"/>
        <rFont val="Calibri"/>
        <family val="2"/>
        <scheme val="minor"/>
      </rPr>
      <t xml:space="preserve">  </t>
    </r>
  </si>
  <si>
    <t xml:space="preserve">2.- Análisis: </t>
  </si>
  <si>
    <t>Parámetros:</t>
  </si>
  <si>
    <t>Hipótesis:</t>
  </si>
  <si>
    <t>Tabla Anova</t>
  </si>
  <si>
    <t>EJEMPLO DISEÑO COMPLETAMENTE AL AZAR</t>
  </si>
  <si>
    <t>Totales</t>
  </si>
  <si>
    <t>n=#observaciones en cada</t>
  </si>
  <si>
    <t>tratamiento</t>
  </si>
  <si>
    <t>N=# total de observaciones</t>
  </si>
  <si>
    <t>SCT=</t>
  </si>
  <si>
    <t>SUMA CUADRADOS TOTALES(VARIABILIDAD DEL EXPERIMENTO)</t>
  </si>
  <si>
    <t>SCTRAT=</t>
  </si>
  <si>
    <t>SUMA CUADRADOS DEL ERROR(VARIABILIDAD DEL ERROR EXPERIMENTAL)</t>
  </si>
  <si>
    <t>SCE=</t>
  </si>
  <si>
    <t>FUENTE DE VARIABILIDAD</t>
  </si>
  <si>
    <t>ERROR</t>
  </si>
  <si>
    <t>TOTAL</t>
  </si>
  <si>
    <t>SUMA DE CUADRADOS</t>
  </si>
  <si>
    <t>Grados de libertad</t>
  </si>
  <si>
    <t>Cuadrado medio</t>
  </si>
  <si>
    <t>F0</t>
  </si>
  <si>
    <t>ANOVA para un DCA</t>
  </si>
  <si>
    <t>Calculado</t>
  </si>
  <si>
    <t>Probabilidad se compara con el alfa</t>
  </si>
  <si>
    <r>
      <rPr>
        <b/>
        <sz val="11"/>
        <color rgb="FFFF0000"/>
        <rFont val="Calibri"/>
        <family val="2"/>
        <scheme val="minor"/>
      </rPr>
      <t>Entender y delimitar el problema: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</si>
  <si>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FF0000"/>
        <rFont val="Calibri"/>
        <family val="2"/>
        <scheme val="minor"/>
      </rPr>
      <t>Elegir la variable respuesta:</t>
    </r>
    <r>
      <rPr>
        <sz val="11"/>
        <color rgb="FFFF0000"/>
        <rFont val="Calibri"/>
        <family val="2"/>
        <scheme val="minor"/>
      </rPr>
      <t xml:space="preserve"> </t>
    </r>
  </si>
  <si>
    <t xml:space="preserve">Determinar que factores deben estudiarse de acuerdo a la influencia de la variable respuesta: </t>
  </si>
  <si>
    <t xml:space="preserve">Seleccionar los niveles de cada factor: </t>
  </si>
  <si>
    <t xml:space="preserve">Diseño experimental adecuado a los factores que se tienen y al objetivo del experimento: </t>
  </si>
  <si>
    <t>3.- Interpretación:</t>
  </si>
  <si>
    <t>Regla de decisión: Si F0&gt;Ftabla se rechaza H0 se acepta H1</t>
  </si>
  <si>
    <t>Análisis de varianza de un factor</t>
  </si>
  <si>
    <t>UNIVERSIDAD NACIONAL DE CHIMBORAZO</t>
  </si>
  <si>
    <t>FACULTAD DE INGENIERÍA</t>
  </si>
  <si>
    <t>CARRERA DE INGENIERÍA AMBIENTAL</t>
  </si>
  <si>
    <r>
      <rPr>
        <b/>
        <sz val="11"/>
        <color rgb="FFFF0000"/>
        <rFont val="Calibri"/>
        <family val="2"/>
        <scheme val="minor"/>
      </rPr>
      <t>ASIGNATURA:</t>
    </r>
    <r>
      <rPr>
        <sz val="11"/>
        <color theme="1"/>
        <rFont val="Calibri"/>
        <family val="2"/>
        <scheme val="minor"/>
      </rPr>
      <t xml:space="preserve"> DISEÑO EXPERIMENTAL</t>
    </r>
  </si>
  <si>
    <r>
      <rPr>
        <b/>
        <sz val="11"/>
        <color rgb="FFFF0000"/>
        <rFont val="Calibri"/>
        <family val="2"/>
        <scheme val="minor"/>
      </rPr>
      <t>TEMA:</t>
    </r>
    <r>
      <rPr>
        <sz val="11"/>
        <color theme="1"/>
        <rFont val="Calibri"/>
        <family val="2"/>
        <scheme val="minor"/>
      </rPr>
      <t xml:space="preserve"> DISEÑO DE UN FACTOR</t>
    </r>
  </si>
  <si>
    <t>ABSORCIÓN DE HUMEDAD EN AGREGADOS PARA CONCRETO</t>
  </si>
  <si>
    <t>AGREGADO</t>
  </si>
  <si>
    <t>AGREGADOS</t>
  </si>
  <si>
    <t>yij</t>
  </si>
  <si>
    <t>u</t>
  </si>
  <si>
    <t>alfa</t>
  </si>
  <si>
    <t>e</t>
  </si>
  <si>
    <t>H0:</t>
  </si>
  <si>
    <t>Ha:</t>
  </si>
  <si>
    <t>SUMA CUADRADOS DEL TRATAMIENTO(Variabilidad entre AGREGADOS</t>
  </si>
  <si>
    <t xml:space="preserve">4.- Control y conclusiones finales </t>
  </si>
  <si>
    <t xml:space="preserve">Suponga que en un experimento industrial a un ingeniero le interesa la forma en que la absorción media de humedad del concreto varía para 5 agregados de concreto diferentes, </t>
  </si>
  <si>
    <t xml:space="preserve">las muestras se exponen a la humedad durante 48 horas y decide que para cada agregado deben probarse 6 muestras, lo que hace que se requiera probar un total de 30 muestras. </t>
  </si>
  <si>
    <t>En la tabla se presentan los datos registrados</t>
  </si>
  <si>
    <t>k=# total de tratamientos</t>
  </si>
  <si>
    <t>Número de muestras en cada tratamiento:</t>
  </si>
  <si>
    <t>F&gt;F∝ [k-1,k(n-1)]</t>
  </si>
  <si>
    <t>0,05&gt;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</si>
  <si>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</rPr>
      <t xml:space="preserve"> &gt; probabilidad se rechaza H0</t>
    </r>
  </si>
  <si>
    <t>Un ingeniero industrial realizó un estudio para determinar  el tiempo de cocción de una  variedad de frijol.</t>
  </si>
  <si>
    <t xml:space="preserve">El procedimieto  connsistió en poner a remojar siete  lotes de  frijol  durante diez horas, donde el  agua de   remojo contenia </t>
  </si>
  <si>
    <t>una de  cuatro diferentes  cantidades de cloruro de sodio NaCI(%PV).Siete réplicas (lotes) porcada uno de cuatro tratamietos(catidad de sal)</t>
  </si>
  <si>
    <t>fueron utilizadas. Después de diez horas  se enjuagaron los frijoles y  se cocieron en  agua libre de  sal, los datos se muestran en la tabla</t>
  </si>
  <si>
    <t>El objetivodel experimento es lograr un menor tiempo de  cocción para reducir el consumo de  gas</t>
  </si>
  <si>
    <t>EJERCICIO DISEÑO COMPLETAMENTE AL AZAR</t>
  </si>
  <si>
    <t>EJ</t>
  </si>
  <si>
    <t>Tratamientos</t>
  </si>
  <si>
    <t>NaCI</t>
  </si>
  <si>
    <t>k=# total de tratmientos</t>
  </si>
  <si>
    <t>Media</t>
  </si>
  <si>
    <t>SUMA CUADRADOS DEL TRATAMIENTO(Variabilidad entre metodos)</t>
  </si>
  <si>
    <t>Ftabla</t>
  </si>
  <si>
    <t>alfa=</t>
  </si>
  <si>
    <t>alfa=0,05</t>
  </si>
  <si>
    <t>Conocer la absorción media de humedad del concreto</t>
  </si>
  <si>
    <t>Absorción</t>
  </si>
  <si>
    <t>Agregados de Concreto</t>
  </si>
  <si>
    <t>DCA (Diseño completo al azar)</t>
  </si>
  <si>
    <t>N=30</t>
  </si>
  <si>
    <t>media global del experimento</t>
  </si>
  <si>
    <t>Efecto de los agregados de concreto</t>
  </si>
  <si>
    <t>error aleatorio</t>
  </si>
  <si>
    <t>u1=u2=u3=u4=u5</t>
  </si>
  <si>
    <t>La absorción media de humedad del concreto son iguales en los 5 agregados</t>
  </si>
  <si>
    <t>absorción media humedad agregado de concreto</t>
  </si>
  <si>
    <r>
      <t>ui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</rPr>
      <t>uj</t>
    </r>
  </si>
  <si>
    <t>La absorción media de humedad del concreto es diferente  en los 5 agregados</t>
  </si>
  <si>
    <t>F0,05;4;25</t>
  </si>
  <si>
    <t>&gt;</t>
  </si>
  <si>
    <t>se rechaza H0, es decir hay diferencia en el valor medio</t>
  </si>
  <si>
    <t>de absorción de humedad en los 5 agregados de concreto</t>
  </si>
  <si>
    <t>Hay diferencia en los 5 agregados de concreto</t>
  </si>
  <si>
    <t>coeficiente de determinación</t>
  </si>
  <si>
    <t>CD=Sctra/SCT</t>
  </si>
  <si>
    <t>cd</t>
  </si>
  <si>
    <t>La variabilidad de los agregados de concreto explica un 41% en el experimento</t>
  </si>
  <si>
    <t>RESUMEN</t>
  </si>
  <si>
    <t>Grupos</t>
  </si>
  <si>
    <t>Cuenta</t>
  </si>
  <si>
    <t>Suma</t>
  </si>
  <si>
    <t>Promedio</t>
  </si>
  <si>
    <t>Varianza</t>
  </si>
  <si>
    <t>Columna 1</t>
  </si>
  <si>
    <t>Columna 2</t>
  </si>
  <si>
    <t>Columna 3</t>
  </si>
  <si>
    <t>Columna 4</t>
  </si>
  <si>
    <t>Columna 5</t>
  </si>
  <si>
    <t>ANÁLISIS DE VARIANZA</t>
  </si>
  <si>
    <t>Origen de las variaciones</t>
  </si>
  <si>
    <t>Suma de cuadrados</t>
  </si>
  <si>
    <t>Promedio de los cuadrados</t>
  </si>
  <si>
    <t>F</t>
  </si>
  <si>
    <t>Probabilidad</t>
  </si>
  <si>
    <t>Valor crítico para F</t>
  </si>
  <si>
    <t>Entre grupos</t>
  </si>
  <si>
    <t>Dentro de los grupos</t>
  </si>
  <si>
    <t>Total</t>
  </si>
  <si>
    <t>Agregados</t>
  </si>
  <si>
    <t>Error</t>
  </si>
  <si>
    <t>Menor tiempo de cocción para reducir el consumo de gas</t>
  </si>
  <si>
    <t>Cantidad de NaCl</t>
  </si>
  <si>
    <t>DCA</t>
  </si>
  <si>
    <t>n=7</t>
  </si>
  <si>
    <t>N=28</t>
  </si>
  <si>
    <t>media</t>
  </si>
  <si>
    <t>H0: U0=U1=U2=U3=U4</t>
  </si>
  <si>
    <r>
      <t>H1: ui</t>
    </r>
    <r>
      <rPr>
        <sz val="11"/>
        <color theme="1"/>
        <rFont val="Aptos Narrow"/>
        <family val="2"/>
      </rPr>
      <t>≠</t>
    </r>
    <r>
      <rPr>
        <sz val="10"/>
        <color theme="1"/>
        <rFont val="Arial"/>
        <family val="2"/>
      </rPr>
      <t>uj</t>
    </r>
  </si>
  <si>
    <t>tiempo de cocción</t>
  </si>
  <si>
    <t xml:space="preserve">Tiempo de cocción </t>
  </si>
  <si>
    <t>efecto de los tratamientos (Cantidad de NaCL)</t>
  </si>
  <si>
    <t>En promedio el tiempo de cocción de los frijoles es igual en los 4 tratamientos</t>
  </si>
  <si>
    <t>En promedio el tiempo de cocción de los frijoles es diferente en los 4 tratamientos</t>
  </si>
  <si>
    <t>0,05;3;24</t>
  </si>
  <si>
    <t xml:space="preserve">Interpretación: 100,19&gt;3 se rechaza H0, es decir el tiempo de cocción de los frijoles es diferente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</si>
</sst>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mbria Math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3" fillId="0" borderId="3" xfId="0" applyFont="1" applyBorder="1"/>
    <xf numFmtId="0" fontId="2" fillId="0" borderId="5" xfId="0" applyFont="1" applyBorder="1"/>
    <xf numFmtId="0" fontId="0" fillId="0" borderId="0" xfId="0" applyAlignment="1">
      <alignment horizontal="left"/>
    </xf>
    <xf numFmtId="0" fontId="3" fillId="0" borderId="5" xfId="0" applyFont="1" applyBorder="1"/>
    <xf numFmtId="0" fontId="7" fillId="0" borderId="0" xfId="0" applyFont="1"/>
    <xf numFmtId="0" fontId="7" fillId="0" borderId="1" xfId="0" applyFont="1" applyBorder="1"/>
    <xf numFmtId="0" fontId="4" fillId="0" borderId="1" xfId="0" applyFont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0" borderId="1" xfId="0" applyFont="1" applyBorder="1" applyAlignment="1">
      <alignment horizontal="center"/>
    </xf>
    <xf numFmtId="0" fontId="7" fillId="0" borderId="17" xfId="0" applyFont="1" applyBorder="1"/>
    <xf numFmtId="0" fontId="7" fillId="0" borderId="12" xfId="0" applyFont="1" applyBorder="1"/>
    <xf numFmtId="0" fontId="7" fillId="0" borderId="18" xfId="0" applyFont="1" applyBorder="1"/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left" vertical="center" readingOrder="1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13" xfId="0" applyFont="1" applyBorder="1"/>
    <xf numFmtId="0" fontId="2" fillId="0" borderId="11" xfId="0" applyFont="1" applyBorder="1"/>
    <xf numFmtId="0" fontId="2" fillId="0" borderId="14" xfId="0" applyFont="1" applyBorder="1"/>
    <xf numFmtId="0" fontId="14" fillId="0" borderId="15" xfId="0" applyFont="1" applyBorder="1"/>
    <xf numFmtId="0" fontId="0" fillId="0" borderId="16" xfId="0" applyBorder="1"/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6" fillId="0" borderId="2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3" borderId="0" xfId="0" applyFont="1" applyFill="1"/>
    <xf numFmtId="0" fontId="6" fillId="4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/>
    <xf numFmtId="0" fontId="7" fillId="5" borderId="0" xfId="0" applyFont="1" applyFill="1"/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7" fillId="5" borderId="1" xfId="0" applyFont="1" applyFill="1" applyBorder="1"/>
    <xf numFmtId="0" fontId="6" fillId="0" borderId="1" xfId="0" applyFont="1" applyBorder="1"/>
    <xf numFmtId="2" fontId="7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0" xfId="0" applyFont="1" applyFill="1"/>
    <xf numFmtId="0" fontId="6" fillId="4" borderId="0" xfId="0" applyFont="1" applyFill="1" applyBorder="1"/>
    <xf numFmtId="0" fontId="7" fillId="0" borderId="0" xfId="0" applyFont="1" applyFill="1" applyBorder="1"/>
    <xf numFmtId="0" fontId="9" fillId="6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0" fillId="0" borderId="0" xfId="0" applyFont="1" applyAlignment="1"/>
    <xf numFmtId="0" fontId="10" fillId="9" borderId="0" xfId="0" applyFont="1" applyFill="1" applyAlignment="1">
      <alignment horizontal="center"/>
    </xf>
    <xf numFmtId="0" fontId="0" fillId="9" borderId="0" xfId="0" applyFill="1"/>
    <xf numFmtId="0" fontId="10" fillId="9" borderId="0" xfId="0" applyFont="1" applyFill="1" applyAlignment="1"/>
    <xf numFmtId="10" fontId="0" fillId="9" borderId="0" xfId="0" applyNumberFormat="1" applyFill="1"/>
    <xf numFmtId="0" fontId="0" fillId="0" borderId="0" xfId="0" applyFill="1" applyBorder="1" applyAlignment="1"/>
    <xf numFmtId="0" fontId="0" fillId="0" borderId="12" xfId="0" applyFill="1" applyBorder="1" applyAlignment="1"/>
    <xf numFmtId="0" fontId="10" fillId="0" borderId="30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0" fillId="6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  <cx:data id="3">
      <cx:numDim type="val">
        <cx:f>_xlchart.v1.3</cx:f>
      </cx:numDim>
    </cx:data>
    <cx:data id="4">
      <cx:numDim type="val">
        <cx:f>_xlchart.v1.4</cx:f>
      </cx:numDim>
    </cx:data>
  </cx:chartData>
  <cx:chart>
    <cx:title pos="t" align="ctr" overlay="0">
      <cx:tx>
        <cx:txData>
          <cx:v>Absorción de humedad agregados concreto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Absorción de humedad agregados concreto</a:t>
          </a:r>
        </a:p>
      </cx:txPr>
    </cx:title>
    <cx:plotArea>
      <cx:plotAreaRegion>
        <cx:series layoutId="boxWhisker" uniqueId="{3DCE62C6-5A07-4CE3-9325-6BF363344447}">
          <cx:tx>
            <cx:txData>
              <cx:v>A1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90A530E0-569D-4227-9D53-92D7F3B89D3B}">
          <cx:tx>
            <cx:txData>
              <cx:v>A2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0F271863-6EA4-41DF-87CA-0352368A290F}">
          <cx:tx>
            <cx:txData>
              <cx:v>A3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B348B87B-E2BB-4C5C-B9CE-E196DE2684DC}">
          <cx:tx>
            <cx:txData>
              <cx:v>A4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BE379B8F-99AB-4701-B427-9DEA634A49BD}">
          <cx:tx>
            <cx:txData>
              <cx:v>A5</cx:v>
            </cx:txData>
          </cx:tx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tle>
          <cx:tx>
            <cx:txData>
              <cx:v>Agregados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Agregados</a:t>
              </a:r>
            </a:p>
          </cx:txPr>
        </cx:title>
        <cx:tickLabels/>
      </cx:axis>
      <cx:axis id="1">
        <cx:valScaling min="400"/>
        <cx:title>
          <cx:tx>
            <cx:txData>
              <cx:v>Absorción de humedad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Absorción de humedad</a:t>
              </a:r>
            </a:p>
          </cx:txPr>
        </cx:title>
        <cx:majorGridlines/>
        <cx:tickLabels/>
      </cx:axis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  <cx:data id="1">
      <cx:numDim type="val">
        <cx:f>_xlchart.v1.6</cx:f>
      </cx:numDim>
    </cx:data>
    <cx:data id="2">
      <cx:numDim type="val">
        <cx:f>_xlchart.v1.7</cx:f>
      </cx:numDim>
    </cx:data>
    <cx:data id="3">
      <cx:numDim type="val">
        <cx:f>_xlchart.v1.8</cx:f>
      </cx:numDim>
    </cx:data>
  </cx:chartData>
  <cx:chart>
    <cx:title pos="t" align="ctr" overlay="0"/>
    <cx:plotArea>
      <cx:plotAreaRegion>
        <cx:series layoutId="boxWhisker" uniqueId="{C7F61AB5-7AA1-4E7D-8B27-0BF4407C2645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AD3CE24-B626-47F6-B282-21CCBEB9B585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3455856-E640-4D27-B16C-4ACFF6CE3B49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735DFD5B-3F81-4B40-82EF-067B591346B2}"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60293</xdr:colOff>
      <xdr:row>31</xdr:row>
      <xdr:rowOff>13176</xdr:rowOff>
    </xdr:from>
    <xdr:ext cx="1074205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2B3ACC6-049D-4044-815F-2E658E558EB6}"/>
                </a:ext>
              </a:extLst>
            </xdr:cNvPr>
            <xdr:cNvSpPr txBox="1"/>
          </xdr:nvSpPr>
          <xdr:spPr>
            <a:xfrm>
              <a:off x="1647793" y="612822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MX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2B3ACC6-049D-4044-815F-2E658E558EB6}"/>
                </a:ext>
              </a:extLst>
            </xdr:cNvPr>
            <xdr:cNvSpPr txBox="1"/>
          </xdr:nvSpPr>
          <xdr:spPr>
            <a:xfrm>
              <a:off x="1647793" y="612822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𝑌_𝑖𝑗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+𝛼_𝑖+𝜀_𝑖𝑗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10</xdr:row>
      <xdr:rowOff>28575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5A666EC-2203-441C-B8DF-767B4CA82950}"/>
                </a:ext>
              </a:extLst>
            </xdr:cNvPr>
            <xdr:cNvSpPr txBox="1"/>
          </xdr:nvSpPr>
          <xdr:spPr>
            <a:xfrm>
              <a:off x="257175" y="155257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5A666EC-2203-441C-B8DF-767B4CA82950}"/>
                </a:ext>
              </a:extLst>
            </xdr:cNvPr>
            <xdr:cNvSpPr txBox="1"/>
          </xdr:nvSpPr>
          <xdr:spPr>
            <a:xfrm>
              <a:off x="257175" y="155257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𝐽=1)^𝑛▒𝑌_𝑖𝑗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247650</xdr:colOff>
      <xdr:row>12</xdr:row>
      <xdr:rowOff>38100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27C4C-6131-4AC6-9927-016CB1A8BA95}"/>
                </a:ext>
              </a:extLst>
            </xdr:cNvPr>
            <xdr:cNvSpPr txBox="1"/>
          </xdr:nvSpPr>
          <xdr:spPr>
            <a:xfrm>
              <a:off x="247650" y="190500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Sup>
                          <m:sSub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27C4C-6131-4AC6-9927-016CB1A8BA95}"/>
                </a:ext>
              </a:extLst>
            </xdr:cNvPr>
            <xdr:cNvSpPr txBox="1"/>
          </xdr:nvSpPr>
          <xdr:spPr>
            <a:xfrm>
              <a:off x="247650" y="190500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11</xdr:row>
      <xdr:rowOff>19050</xdr:rowOff>
    </xdr:from>
    <xdr:ext cx="1009650" cy="5933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3824499-EED2-405D-A8B1-8E6D05083320}"/>
                </a:ext>
              </a:extLst>
            </xdr:cNvPr>
            <xdr:cNvSpPr txBox="1"/>
          </xdr:nvSpPr>
          <xdr:spPr>
            <a:xfrm>
              <a:off x="0" y="163830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𝐽</m:t>
                                </m:r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b>
                                  <m:sSubPr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𝑌</m:t>
                                    </m:r>
                                  </m:e>
                                  <m:sub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𝑖𝑗</m:t>
                                    </m:r>
                                  </m:sub>
                                </m:sSub>
                              </m:e>
                            </m:nary>
                          </m:e>
                        </m:d>
                      </m:e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3824499-EED2-405D-A8B1-8E6D05083320}"/>
                </a:ext>
              </a:extLst>
            </xdr:cNvPr>
            <xdr:cNvSpPr txBox="1"/>
          </xdr:nvSpPr>
          <xdr:spPr>
            <a:xfrm>
              <a:off x="0" y="163830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_(𝐽=1)^𝑛▒𝑌_𝑖𝑗 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es-MX" sz="1100" b="0" i="0">
                  <a:latin typeface="Cambria Math" panose="02040503050406030204" pitchFamily="18" charset="0"/>
                </a:rPr>
                <a:t>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235526</xdr:colOff>
      <xdr:row>10</xdr:row>
      <xdr:rowOff>0</xdr:rowOff>
    </xdr:from>
    <xdr:ext cx="885825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F979A3C-84D2-4350-B2F6-40563B696084}"/>
                </a:ext>
              </a:extLst>
            </xdr:cNvPr>
            <xdr:cNvSpPr txBox="1"/>
          </xdr:nvSpPr>
          <xdr:spPr>
            <a:xfrm>
              <a:off x="5992090" y="2382982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..</m:t>
                                </m:r>
                              </m:sub>
                            </m:sSub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F979A3C-84D2-4350-B2F6-40563B696084}"/>
                </a:ext>
              </a:extLst>
            </xdr:cNvPr>
            <xdr:cNvSpPr txBox="1"/>
          </xdr:nvSpPr>
          <xdr:spPr>
            <a:xfrm>
              <a:off x="5992090" y="2382982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_(𝑖=1)^𝑛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▒∑_(𝐽=1)^𝑛▒𝑌_(..)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270164</xdr:colOff>
      <xdr:row>11</xdr:row>
      <xdr:rowOff>0</xdr:rowOff>
    </xdr:from>
    <xdr:ext cx="1009650" cy="5784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EEE5A6C-7E03-4544-A092-771F611D0DBB}"/>
                </a:ext>
              </a:extLst>
            </xdr:cNvPr>
            <xdr:cNvSpPr txBox="1"/>
          </xdr:nvSpPr>
          <xdr:spPr>
            <a:xfrm>
              <a:off x="6026728" y="2888673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𝐽</m:t>
                                    </m:r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sup>
                                  <m:e>
                                    <m:sSub>
                                      <m:sSubPr>
                                        <m:ctrlPr>
                                          <a:rPr lang="es-MX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𝑌</m:t>
                                        </m:r>
                                      </m:e>
                                      <m:sub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𝑖𝑗</m:t>
                                        </m:r>
                                      </m:sub>
                                    </m:sSub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EEE5A6C-7E03-4544-A092-771F611D0DBB}"/>
                </a:ext>
              </a:extLst>
            </xdr:cNvPr>
            <xdr:cNvSpPr txBox="1"/>
          </xdr:nvSpPr>
          <xdr:spPr>
            <a:xfrm>
              <a:off x="6026728" y="2888673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_(𝑖=1)^𝑛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▒(∑_(𝐽=1)^𝑛▒𝑌_𝑖𝑗 )^2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0</xdr:colOff>
      <xdr:row>12</xdr:row>
      <xdr:rowOff>0</xdr:rowOff>
    </xdr:from>
    <xdr:ext cx="933450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ECB00FA-E4AA-4992-B562-3CB7BD47A60B}"/>
                </a:ext>
              </a:extLst>
            </xdr:cNvPr>
            <xdr:cNvSpPr txBox="1"/>
          </xdr:nvSpPr>
          <xdr:spPr>
            <a:xfrm>
              <a:off x="4657725" y="2628900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𝑖𝑗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ECB00FA-E4AA-4992-B562-3CB7BD47A60B}"/>
                </a:ext>
              </a:extLst>
            </xdr:cNvPr>
            <xdr:cNvSpPr txBox="1"/>
          </xdr:nvSpPr>
          <xdr:spPr>
            <a:xfrm>
              <a:off x="4657725" y="2628900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𝑖=1)^𝑛▒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9</xdr:col>
      <xdr:colOff>250793</xdr:colOff>
      <xdr:row>10</xdr:row>
      <xdr:rowOff>152400</xdr:rowOff>
    </xdr:from>
    <xdr:ext cx="33023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DA637C0-1A7C-4086-81B7-EDED9FFAFA54}"/>
                </a:ext>
              </a:extLst>
            </xdr:cNvPr>
            <xdr:cNvSpPr txBox="1"/>
          </xdr:nvSpPr>
          <xdr:spPr>
            <a:xfrm>
              <a:off x="7127843" y="167640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..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DA637C0-1A7C-4086-81B7-EDED9FFAFA54}"/>
                </a:ext>
              </a:extLst>
            </xdr:cNvPr>
            <xdr:cNvSpPr txBox="1"/>
          </xdr:nvSpPr>
          <xdr:spPr>
            <a:xfrm>
              <a:off x="7127843" y="167640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𝑌_(..)^2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6</xdr:col>
      <xdr:colOff>721302</xdr:colOff>
      <xdr:row>13</xdr:row>
      <xdr:rowOff>136379</xdr:rowOff>
    </xdr:from>
    <xdr:to>
      <xdr:col>15</xdr:col>
      <xdr:colOff>71004</xdr:colOff>
      <xdr:row>21</xdr:row>
      <xdr:rowOff>201756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E7F4A05-AA1E-4C9D-B332-BEDAD473F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593" y="4119561"/>
          <a:ext cx="6782666" cy="1894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345281</xdr:colOff>
      <xdr:row>58</xdr:row>
      <xdr:rowOff>214906</xdr:rowOff>
    </xdr:from>
    <xdr:to>
      <xdr:col>6</xdr:col>
      <xdr:colOff>136922</xdr:colOff>
      <xdr:row>70</xdr:row>
      <xdr:rowOff>100606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4" name="Gráfico 23">
              <a:extLst>
                <a:ext uri="{FF2B5EF4-FFF2-40B4-BE49-F238E27FC236}">
                  <a16:creationId xmlns:a16="http://schemas.microsoft.com/office/drawing/2014/main" id="{F8950208-1FCC-219E-9993-10377A96F1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281" y="15192969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60293</xdr:colOff>
      <xdr:row>19</xdr:row>
      <xdr:rowOff>13176</xdr:rowOff>
    </xdr:from>
    <xdr:ext cx="1074205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2B0EEE3-0E92-47D7-B08C-9B0A328F6050}"/>
                </a:ext>
              </a:extLst>
            </xdr:cNvPr>
            <xdr:cNvSpPr txBox="1"/>
          </xdr:nvSpPr>
          <xdr:spPr>
            <a:xfrm>
              <a:off x="1645253" y="348789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MX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2B0EEE3-0E92-47D7-B08C-9B0A328F6050}"/>
                </a:ext>
              </a:extLst>
            </xdr:cNvPr>
            <xdr:cNvSpPr txBox="1"/>
          </xdr:nvSpPr>
          <xdr:spPr>
            <a:xfrm>
              <a:off x="1645253" y="348789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𝑌_𝑖𝑗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+𝛼_𝑖+𝜀_𝑖𝑗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</xdr:row>
      <xdr:rowOff>28575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1475AC9-E245-4EE0-A8F7-E9EC834BD757}"/>
                </a:ext>
              </a:extLst>
            </xdr:cNvPr>
            <xdr:cNvSpPr txBox="1"/>
          </xdr:nvSpPr>
          <xdr:spPr>
            <a:xfrm>
              <a:off x="257175" y="218503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1475AC9-E245-4EE0-A8F7-E9EC834BD757}"/>
                </a:ext>
              </a:extLst>
            </xdr:cNvPr>
            <xdr:cNvSpPr txBox="1"/>
          </xdr:nvSpPr>
          <xdr:spPr>
            <a:xfrm>
              <a:off x="257175" y="218503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_(𝐽=1)^𝑛▒𝑌_𝑖𝑗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247650</xdr:colOff>
      <xdr:row>11</xdr:row>
      <xdr:rowOff>38100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C8AEA066-F6FF-4CCF-9A5C-95A3B6A8CD74}"/>
                </a:ext>
              </a:extLst>
            </xdr:cNvPr>
            <xdr:cNvSpPr txBox="1"/>
          </xdr:nvSpPr>
          <xdr:spPr>
            <a:xfrm>
              <a:off x="247650" y="329184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Sup>
                          <m:sSub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C8AEA066-F6FF-4CCF-9A5C-95A3B6A8CD74}"/>
                </a:ext>
              </a:extLst>
            </xdr:cNvPr>
            <xdr:cNvSpPr txBox="1"/>
          </xdr:nvSpPr>
          <xdr:spPr>
            <a:xfrm>
              <a:off x="247650" y="329184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10</xdr:row>
      <xdr:rowOff>19050</xdr:rowOff>
    </xdr:from>
    <xdr:ext cx="1009650" cy="5933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080B0EC-F0DC-4444-B3CC-D1D9C34C4BD3}"/>
                </a:ext>
              </a:extLst>
            </xdr:cNvPr>
            <xdr:cNvSpPr txBox="1"/>
          </xdr:nvSpPr>
          <xdr:spPr>
            <a:xfrm>
              <a:off x="0" y="267843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𝐽</m:t>
                                </m:r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b>
                                  <m:sSubPr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𝑌</m:t>
                                    </m:r>
                                  </m:e>
                                  <m:sub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𝑖𝑗</m:t>
                                    </m:r>
                                  </m:sub>
                                </m:sSub>
                              </m:e>
                            </m:nary>
                          </m:e>
                        </m:d>
                      </m:e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080B0EC-F0DC-4444-B3CC-D1D9C34C4BD3}"/>
                </a:ext>
              </a:extLst>
            </xdr:cNvPr>
            <xdr:cNvSpPr txBox="1"/>
          </xdr:nvSpPr>
          <xdr:spPr>
            <a:xfrm>
              <a:off x="0" y="267843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∑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_(𝐽=1)^𝑛▒𝑌_𝑖𝑗 )^</a:t>
              </a:r>
              <a:r>
                <a:rPr lang="es-MX" sz="1100" b="0" i="0">
                  <a:latin typeface="Cambria Math" panose="02040503050406030204" pitchFamily="18" charset="0"/>
                </a:rPr>
                <a:t>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238124</xdr:colOff>
      <xdr:row>9</xdr:row>
      <xdr:rowOff>9525</xdr:rowOff>
    </xdr:from>
    <xdr:ext cx="885825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78A45855-4FB2-4CE7-AC52-902D9244E352}"/>
                </a:ext>
              </a:extLst>
            </xdr:cNvPr>
            <xdr:cNvSpPr txBox="1"/>
          </xdr:nvSpPr>
          <xdr:spPr>
            <a:xfrm>
              <a:off x="4924424" y="2247900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..</m:t>
                                </m:r>
                              </m:sub>
                            </m:sSub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78A45855-4FB2-4CE7-AC52-902D9244E352}"/>
                </a:ext>
              </a:extLst>
            </xdr:cNvPr>
            <xdr:cNvSpPr txBox="1"/>
          </xdr:nvSpPr>
          <xdr:spPr>
            <a:xfrm>
              <a:off x="4924424" y="2247900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_(𝑖=1)^𝑛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▒∑_(𝐽=1)^𝑛▒𝑌_(..)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10</xdr:row>
      <xdr:rowOff>9525</xdr:rowOff>
    </xdr:from>
    <xdr:ext cx="1009650" cy="5784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66EF18-20F4-49DC-9BE1-4149EED06BA0}"/>
                </a:ext>
              </a:extLst>
            </xdr:cNvPr>
            <xdr:cNvSpPr txBox="1"/>
          </xdr:nvSpPr>
          <xdr:spPr>
            <a:xfrm>
              <a:off x="4895850" y="2752725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𝐽</m:t>
                                    </m:r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sup>
                                  <m:e>
                                    <m:sSub>
                                      <m:sSubPr>
                                        <m:ctrlPr>
                                          <a:rPr lang="es-MX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𝑌</m:t>
                                        </m:r>
                                      </m:e>
                                      <m:sub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𝑖𝑗</m:t>
                                        </m:r>
                                      </m:sub>
                                    </m:sSub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66EF18-20F4-49DC-9BE1-4149EED06BA0}"/>
                </a:ext>
              </a:extLst>
            </xdr:cNvPr>
            <xdr:cNvSpPr txBox="1"/>
          </xdr:nvSpPr>
          <xdr:spPr>
            <a:xfrm>
              <a:off x="4895850" y="2752725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_(𝑖=1)^𝑛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▒(∑_(𝐽=1)^𝑛▒𝑌_𝑖𝑗 )^2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11</xdr:row>
      <xdr:rowOff>0</xdr:rowOff>
    </xdr:from>
    <xdr:ext cx="933450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DD0B548-0E59-44B8-BF64-C6433F2946EE}"/>
                </a:ext>
              </a:extLst>
            </xdr:cNvPr>
            <xdr:cNvSpPr txBox="1"/>
          </xdr:nvSpPr>
          <xdr:spPr>
            <a:xfrm>
              <a:off x="4867275" y="3343275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𝑖𝑗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DD0B548-0E59-44B8-BF64-C6433F2946EE}"/>
                </a:ext>
              </a:extLst>
            </xdr:cNvPr>
            <xdr:cNvSpPr txBox="1"/>
          </xdr:nvSpPr>
          <xdr:spPr>
            <a:xfrm>
              <a:off x="4867275" y="3343275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∑</a:t>
              </a:r>
              <a:r>
                <a:rPr lang="es-MX" sz="1100" b="0" i="0">
                  <a:latin typeface="Cambria Math" panose="02040503050406030204" pitchFamily="18" charset="0"/>
                </a:rPr>
                <a:t>_(𝑖=1)^𝑛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▒∑_(𝐽=1)^𝑛▒𝑌_𝑖𝑗^2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8</xdr:col>
      <xdr:colOff>250793</xdr:colOff>
      <xdr:row>9</xdr:row>
      <xdr:rowOff>152400</xdr:rowOff>
    </xdr:from>
    <xdr:ext cx="33023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D3120978-907D-4DD9-88CE-F12D0889AB19}"/>
                </a:ext>
              </a:extLst>
            </xdr:cNvPr>
            <xdr:cNvSpPr txBox="1"/>
          </xdr:nvSpPr>
          <xdr:spPr>
            <a:xfrm>
              <a:off x="6735413" y="230886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..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D3120978-907D-4DD9-88CE-F12D0889AB19}"/>
                </a:ext>
              </a:extLst>
            </xdr:cNvPr>
            <xdr:cNvSpPr txBox="1"/>
          </xdr:nvSpPr>
          <xdr:spPr>
            <a:xfrm>
              <a:off x="6735413" y="230886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𝑌_(..)^2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7</xdr:col>
      <xdr:colOff>104775</xdr:colOff>
      <xdr:row>11</xdr:row>
      <xdr:rowOff>461962</xdr:rowOff>
    </xdr:from>
    <xdr:to>
      <xdr:col>15</xdr:col>
      <xdr:colOff>210979</xdr:colOff>
      <xdr:row>20</xdr:row>
      <xdr:rowOff>160019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4CF98C4-1957-42A2-89B1-D5022577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715702"/>
          <a:ext cx="5988844" cy="1671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49</xdr:row>
      <xdr:rowOff>14287</xdr:rowOff>
    </xdr:from>
    <xdr:to>
      <xdr:col>6</xdr:col>
      <xdr:colOff>733425</xdr:colOff>
      <xdr:row>60</xdr:row>
      <xdr:rowOff>138112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0" name="Gráfico 19">
              <a:extLst>
                <a:ext uri="{FF2B5EF4-FFF2-40B4-BE49-F238E27FC236}">
                  <a16:creationId xmlns:a16="http://schemas.microsoft.com/office/drawing/2014/main" id="{59099383-C9C0-4DCC-8400-7729DDBA26A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2525" y="128730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171450</xdr:colOff>
      <xdr:row>34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13DF4E-09CA-4B38-A9D5-CAFCCBB1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444698</xdr:colOff>
      <xdr:row>31</xdr:row>
      <xdr:rowOff>98044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0999CC-9772-4073-9D0A-9E23C94C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99578" cy="576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21" zoomScale="170" zoomScaleNormal="170" workbookViewId="0">
      <selection activeCell="F37" sqref="F37"/>
    </sheetView>
  </sheetViews>
  <sheetFormatPr baseColWidth="10" defaultRowHeight="15"/>
  <cols>
    <col min="11" max="14" width="4.28515625" customWidth="1"/>
  </cols>
  <sheetData>
    <row r="1" spans="1:16">
      <c r="A1" s="97" t="s">
        <v>36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6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6">
      <c r="A3" s="97" t="s">
        <v>38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6">
      <c r="A4" t="s">
        <v>39</v>
      </c>
    </row>
    <row r="5" spans="1:16">
      <c r="A5" t="s">
        <v>40</v>
      </c>
    </row>
    <row r="7" spans="1:16">
      <c r="A7" s="9" t="s">
        <v>8</v>
      </c>
      <c r="B7" s="9"/>
      <c r="C7" s="9"/>
      <c r="D7" s="9"/>
    </row>
    <row r="9" spans="1:16">
      <c r="A9" s="1" t="s">
        <v>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</row>
    <row r="10" spans="1:16">
      <c r="A10" s="4" t="s">
        <v>53</v>
      </c>
      <c r="P10" s="5"/>
    </row>
    <row r="11" spans="1:16">
      <c r="A11" s="6" t="s">
        <v>54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</row>
    <row r="12" spans="1:16">
      <c r="B12" s="98" t="s">
        <v>41</v>
      </c>
      <c r="C12" s="98"/>
      <c r="D12" s="98"/>
      <c r="E12" s="98"/>
      <c r="F12" s="98"/>
    </row>
    <row r="13" spans="1:16">
      <c r="A13" t="s">
        <v>42</v>
      </c>
      <c r="B13" s="36">
        <v>1</v>
      </c>
      <c r="C13" s="36">
        <v>2</v>
      </c>
      <c r="D13" s="36">
        <v>3</v>
      </c>
      <c r="E13" s="36">
        <v>4</v>
      </c>
      <c r="F13" s="36">
        <v>5</v>
      </c>
    </row>
    <row r="14" spans="1:16">
      <c r="B14" s="35">
        <v>551</v>
      </c>
      <c r="C14" s="35">
        <v>595</v>
      </c>
      <c r="D14" s="35">
        <v>639</v>
      </c>
      <c r="E14" s="35">
        <v>417</v>
      </c>
      <c r="F14" s="35">
        <v>563</v>
      </c>
    </row>
    <row r="15" spans="1:16">
      <c r="B15" s="35">
        <v>457</v>
      </c>
      <c r="C15" s="35">
        <v>580</v>
      </c>
      <c r="D15" s="35">
        <v>615</v>
      </c>
      <c r="E15" s="35">
        <v>449</v>
      </c>
      <c r="F15" s="35">
        <v>631</v>
      </c>
    </row>
    <row r="16" spans="1:16">
      <c r="B16" s="35">
        <v>450</v>
      </c>
      <c r="C16" s="35">
        <v>508</v>
      </c>
      <c r="D16" s="35">
        <v>511</v>
      </c>
      <c r="E16" s="35">
        <v>517</v>
      </c>
      <c r="F16" s="35">
        <v>522</v>
      </c>
    </row>
    <row r="17" spans="1:14">
      <c r="B17" s="35">
        <v>731</v>
      </c>
      <c r="C17" s="35">
        <v>583</v>
      </c>
      <c r="D17" s="35">
        <v>573</v>
      </c>
      <c r="E17" s="35">
        <v>438</v>
      </c>
      <c r="F17" s="35">
        <v>613</v>
      </c>
    </row>
    <row r="18" spans="1:14" ht="18.75">
      <c r="B18" s="35">
        <v>499</v>
      </c>
      <c r="C18" s="35">
        <v>633</v>
      </c>
      <c r="D18" s="35">
        <v>648</v>
      </c>
      <c r="E18" s="35">
        <v>415</v>
      </c>
      <c r="F18" s="35">
        <v>656</v>
      </c>
      <c r="K18" s="33"/>
      <c r="L18" s="33"/>
      <c r="M18" s="33"/>
      <c r="N18" s="33"/>
    </row>
    <row r="19" spans="1:14" ht="18.75">
      <c r="B19" s="35">
        <v>632</v>
      </c>
      <c r="C19" s="35">
        <v>517</v>
      </c>
      <c r="D19" s="35">
        <v>677</v>
      </c>
      <c r="E19" s="35">
        <v>555</v>
      </c>
      <c r="F19" s="35">
        <v>679</v>
      </c>
      <c r="K19" s="34"/>
      <c r="L19" s="34"/>
      <c r="M19" s="34"/>
      <c r="N19" s="34"/>
    </row>
    <row r="20" spans="1:14" ht="18.75">
      <c r="K20" s="34"/>
      <c r="L20" s="34"/>
      <c r="M20" s="34"/>
      <c r="N20" s="34"/>
    </row>
    <row r="21" spans="1:14">
      <c r="A21" s="1"/>
      <c r="B21" s="10" t="s">
        <v>1</v>
      </c>
      <c r="C21" s="2"/>
      <c r="D21" s="2"/>
      <c r="E21" s="2"/>
      <c r="F21" s="2"/>
      <c r="G21" s="2"/>
      <c r="H21" s="2"/>
      <c r="I21" s="2"/>
      <c r="J21" s="2"/>
    </row>
    <row r="22" spans="1:14">
      <c r="A22" s="11" t="s">
        <v>0</v>
      </c>
      <c r="J22" s="5"/>
    </row>
    <row r="23" spans="1:14">
      <c r="A23" s="4" t="s">
        <v>28</v>
      </c>
      <c r="D23" t="s">
        <v>75</v>
      </c>
      <c r="J23" s="5"/>
    </row>
    <row r="24" spans="1:14">
      <c r="A24" s="30" t="s">
        <v>29</v>
      </c>
      <c r="B24" s="12"/>
      <c r="C24" s="12"/>
      <c r="D24" t="s">
        <v>76</v>
      </c>
      <c r="J24" s="5"/>
    </row>
    <row r="25" spans="1:14">
      <c r="A25" s="13" t="s">
        <v>30</v>
      </c>
      <c r="I25" t="s">
        <v>77</v>
      </c>
      <c r="J25" s="5"/>
    </row>
    <row r="26" spans="1:14">
      <c r="A26" s="13" t="s">
        <v>31</v>
      </c>
      <c r="B26" s="9"/>
      <c r="C26" s="9"/>
      <c r="D26">
        <v>5</v>
      </c>
      <c r="J26" s="5"/>
    </row>
    <row r="27" spans="1:14">
      <c r="A27" s="13" t="s">
        <v>56</v>
      </c>
      <c r="B27" s="9"/>
      <c r="C27" s="9"/>
      <c r="E27">
        <v>6</v>
      </c>
      <c r="J27" s="5"/>
    </row>
    <row r="28" spans="1:14">
      <c r="A28" s="13" t="s">
        <v>32</v>
      </c>
      <c r="H28" t="s">
        <v>78</v>
      </c>
      <c r="J28" s="5"/>
    </row>
    <row r="29" spans="1:14">
      <c r="A29" s="4"/>
      <c r="G29" t="s">
        <v>79</v>
      </c>
      <c r="J29" s="5"/>
    </row>
    <row r="30" spans="1:14">
      <c r="A30" s="11" t="s">
        <v>4</v>
      </c>
      <c r="B30" t="s">
        <v>2</v>
      </c>
      <c r="J30" s="5"/>
    </row>
    <row r="31" spans="1:14">
      <c r="A31" s="4"/>
      <c r="J31" s="5"/>
    </row>
    <row r="32" spans="1:14">
      <c r="A32" s="4" t="s">
        <v>3</v>
      </c>
      <c r="J32" s="5"/>
    </row>
    <row r="33" spans="1:10">
      <c r="A33" s="4"/>
      <c r="J33" s="5"/>
    </row>
    <row r="34" spans="1:10">
      <c r="A34" s="4" t="s">
        <v>5</v>
      </c>
      <c r="B34" t="s">
        <v>44</v>
      </c>
      <c r="C34" t="s">
        <v>85</v>
      </c>
      <c r="J34" s="5"/>
    </row>
    <row r="35" spans="1:10">
      <c r="A35" s="4"/>
      <c r="B35" t="s">
        <v>45</v>
      </c>
      <c r="C35" t="s">
        <v>80</v>
      </c>
      <c r="J35" s="5"/>
    </row>
    <row r="36" spans="1:10">
      <c r="A36" s="4"/>
      <c r="B36" t="s">
        <v>46</v>
      </c>
      <c r="C36" t="s">
        <v>81</v>
      </c>
      <c r="J36" s="5"/>
    </row>
    <row r="37" spans="1:10">
      <c r="A37" s="4"/>
      <c r="B37" t="s">
        <v>47</v>
      </c>
      <c r="C37" t="s">
        <v>82</v>
      </c>
      <c r="J37" s="5"/>
    </row>
    <row r="38" spans="1:10">
      <c r="A38" s="13" t="s">
        <v>6</v>
      </c>
      <c r="J38" s="5"/>
    </row>
    <row r="39" spans="1:10">
      <c r="A39" s="4"/>
      <c r="B39" s="41" t="s">
        <v>48</v>
      </c>
      <c r="C39" s="41" t="s">
        <v>83</v>
      </c>
      <c r="D39" s="41"/>
      <c r="E39" s="41" t="s">
        <v>84</v>
      </c>
      <c r="F39" s="41"/>
      <c r="G39" s="41"/>
      <c r="J39" s="5"/>
    </row>
    <row r="40" spans="1:10">
      <c r="A40" s="4"/>
      <c r="B40" s="41" t="s">
        <v>49</v>
      </c>
      <c r="C40" s="41" t="s">
        <v>86</v>
      </c>
      <c r="D40" s="41"/>
      <c r="E40" s="41" t="s">
        <v>87</v>
      </c>
      <c r="F40" s="41"/>
      <c r="G40" s="41"/>
      <c r="J40" s="5"/>
    </row>
    <row r="41" spans="1:10">
      <c r="A41" s="13" t="s">
        <v>7</v>
      </c>
      <c r="J41" s="5"/>
    </row>
    <row r="42" spans="1:10">
      <c r="A42" s="4"/>
      <c r="J42" s="5"/>
    </row>
    <row r="43" spans="1:10">
      <c r="A43" s="4"/>
      <c r="J43" s="5"/>
    </row>
    <row r="44" spans="1:10">
      <c r="A44" s="4"/>
      <c r="J44" s="5"/>
    </row>
    <row r="45" spans="1:10">
      <c r="A45" s="4"/>
      <c r="J45" s="5"/>
    </row>
    <row r="46" spans="1:10">
      <c r="A46" s="4"/>
      <c r="J46" s="5"/>
    </row>
    <row r="47" spans="1:10">
      <c r="A47" s="4"/>
      <c r="J47" s="5"/>
    </row>
    <row r="48" spans="1:10">
      <c r="A48" s="4"/>
      <c r="J48" s="5"/>
    </row>
    <row r="49" spans="1:10">
      <c r="A49" s="4"/>
      <c r="J49" s="5"/>
    </row>
    <row r="50" spans="1:10">
      <c r="A50" s="4"/>
      <c r="J50" s="5"/>
    </row>
    <row r="51" spans="1:10">
      <c r="A51" s="4"/>
      <c r="J51" s="5"/>
    </row>
    <row r="52" spans="1:10">
      <c r="A52" s="4"/>
      <c r="J52" s="5"/>
    </row>
    <row r="53" spans="1:10">
      <c r="A53" s="4"/>
      <c r="J53" s="5"/>
    </row>
    <row r="54" spans="1:10">
      <c r="A54" s="4"/>
      <c r="J54" s="5"/>
    </row>
    <row r="55" spans="1:10">
      <c r="A55" s="4"/>
      <c r="J55" s="5"/>
    </row>
    <row r="56" spans="1:10">
      <c r="A56" s="6"/>
      <c r="B56" s="7"/>
      <c r="C56" s="7"/>
      <c r="D56" s="7"/>
      <c r="E56" s="7"/>
      <c r="F56" s="7"/>
      <c r="G56" s="7"/>
      <c r="H56" s="7"/>
      <c r="I56" s="7"/>
      <c r="J56" s="8"/>
    </row>
  </sheetData>
  <mergeCells count="4">
    <mergeCell ref="A1:K1"/>
    <mergeCell ref="A2:K2"/>
    <mergeCell ref="A3:K3"/>
    <mergeCell ref="B12:F12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8"/>
  <sheetViews>
    <sheetView topLeftCell="A54" zoomScale="160" zoomScaleNormal="160" workbookViewId="0">
      <selection activeCell="I63" sqref="I63"/>
    </sheetView>
  </sheetViews>
  <sheetFormatPr baseColWidth="10" defaultColWidth="11.42578125" defaultRowHeight="18.75"/>
  <cols>
    <col min="1" max="1" width="12.7109375" style="14" customWidth="1"/>
    <col min="2" max="3" width="11.7109375" style="14" bestFit="1" customWidth="1"/>
    <col min="4" max="4" width="12" style="14" bestFit="1" customWidth="1"/>
    <col min="5" max="5" width="12" style="14" customWidth="1"/>
    <col min="6" max="6" width="11.7109375" style="14" bestFit="1" customWidth="1"/>
    <col min="7" max="7" width="12.140625" style="14" customWidth="1"/>
    <col min="8" max="8" width="18.42578125" style="14" customWidth="1"/>
    <col min="9" max="9" width="12.7109375" style="14" customWidth="1"/>
    <col min="10" max="10" width="7.85546875" style="14" customWidth="1"/>
    <col min="11" max="16384" width="11.42578125" style="14"/>
  </cols>
  <sheetData>
    <row r="3" spans="1:13">
      <c r="B3" s="99" t="s">
        <v>41</v>
      </c>
      <c r="C3" s="99"/>
      <c r="D3" s="99"/>
      <c r="E3" s="99"/>
      <c r="F3" s="99"/>
    </row>
    <row r="4" spans="1:13">
      <c r="A4" s="37" t="s">
        <v>42</v>
      </c>
      <c r="B4" s="43">
        <v>1</v>
      </c>
      <c r="C4" s="43">
        <v>2</v>
      </c>
      <c r="D4" s="43">
        <v>3</v>
      </c>
      <c r="E4" s="43">
        <v>4</v>
      </c>
      <c r="F4" s="43">
        <v>5</v>
      </c>
    </row>
    <row r="5" spans="1:13">
      <c r="B5" s="26">
        <v>551</v>
      </c>
      <c r="C5" s="26">
        <v>595</v>
      </c>
      <c r="D5" s="26">
        <v>639</v>
      </c>
      <c r="E5" s="26">
        <v>417</v>
      </c>
      <c r="F5" s="26">
        <v>563</v>
      </c>
      <c r="M5" s="14" t="s">
        <v>66</v>
      </c>
    </row>
    <row r="6" spans="1:13">
      <c r="B6" s="26">
        <v>457</v>
      </c>
      <c r="C6" s="26">
        <v>580</v>
      </c>
      <c r="D6" s="26">
        <v>615</v>
      </c>
      <c r="E6" s="26">
        <v>449</v>
      </c>
      <c r="F6" s="26">
        <v>631</v>
      </c>
      <c r="H6" s="17" t="s">
        <v>10</v>
      </c>
      <c r="I6" s="18"/>
      <c r="J6" s="19"/>
    </row>
    <row r="7" spans="1:13">
      <c r="B7" s="26">
        <v>450</v>
      </c>
      <c r="C7" s="26">
        <v>508</v>
      </c>
      <c r="D7" s="26">
        <v>511</v>
      </c>
      <c r="E7" s="26">
        <v>517</v>
      </c>
      <c r="F7" s="26">
        <v>522</v>
      </c>
      <c r="H7" s="20" t="s">
        <v>11</v>
      </c>
      <c r="I7" s="21"/>
      <c r="J7" s="22"/>
    </row>
    <row r="8" spans="1:13">
      <c r="B8" s="26">
        <v>731</v>
      </c>
      <c r="C8" s="26">
        <v>583</v>
      </c>
      <c r="D8" s="26">
        <v>573</v>
      </c>
      <c r="E8" s="26">
        <v>438</v>
      </c>
      <c r="F8" s="26">
        <v>613</v>
      </c>
      <c r="H8" s="20" t="s">
        <v>12</v>
      </c>
      <c r="I8" s="21"/>
      <c r="J8" s="22"/>
    </row>
    <row r="9" spans="1:13">
      <c r="B9" s="26">
        <v>499</v>
      </c>
      <c r="C9" s="26">
        <v>633</v>
      </c>
      <c r="D9" s="26">
        <v>648</v>
      </c>
      <c r="E9" s="26">
        <v>415</v>
      </c>
      <c r="F9" s="26">
        <v>656</v>
      </c>
      <c r="H9" s="23" t="s">
        <v>55</v>
      </c>
      <c r="I9" s="24"/>
      <c r="J9" s="25"/>
    </row>
    <row r="10" spans="1:13" ht="26.25" customHeight="1">
      <c r="B10" s="26">
        <v>632</v>
      </c>
      <c r="C10" s="26">
        <v>517</v>
      </c>
      <c r="D10" s="26">
        <v>677</v>
      </c>
      <c r="E10" s="26">
        <v>555</v>
      </c>
      <c r="F10" s="26">
        <v>679</v>
      </c>
      <c r="G10" s="32" t="s">
        <v>9</v>
      </c>
    </row>
    <row r="11" spans="1:13" ht="39.75" customHeight="1">
      <c r="B11" s="102">
        <f>SUM(B5:B10)</f>
        <v>3320</v>
      </c>
      <c r="C11" s="102">
        <f t="shared" ref="C11:F11" si="0">SUM(C5:C10)</f>
        <v>3416</v>
      </c>
      <c r="D11" s="102">
        <f t="shared" si="0"/>
        <v>3663</v>
      </c>
      <c r="E11" s="102">
        <f t="shared" si="0"/>
        <v>2791</v>
      </c>
      <c r="F11" s="102">
        <f t="shared" si="0"/>
        <v>3664</v>
      </c>
      <c r="G11" s="93">
        <f>SUM(B11:F11)</f>
        <v>16854</v>
      </c>
      <c r="H11" s="15"/>
      <c r="J11" s="15"/>
    </row>
    <row r="12" spans="1:13" ht="47.25" customHeight="1">
      <c r="B12" s="103">
        <f>B11^2</f>
        <v>11022400</v>
      </c>
      <c r="C12" s="103">
        <f t="shared" ref="C12:F12" si="1">C11^2</f>
        <v>11669056</v>
      </c>
      <c r="D12" s="103">
        <f t="shared" si="1"/>
        <v>13417569</v>
      </c>
      <c r="E12" s="103">
        <f t="shared" si="1"/>
        <v>7789681</v>
      </c>
      <c r="F12" s="103">
        <f t="shared" si="1"/>
        <v>13424896</v>
      </c>
      <c r="G12" s="93">
        <f t="shared" ref="G12:G13" si="2">SUM(B12:F12)</f>
        <v>57323602</v>
      </c>
      <c r="H12" s="15"/>
    </row>
    <row r="13" spans="1:13" ht="39" customHeight="1">
      <c r="B13" s="104">
        <f>SUMSQ(B5:B10)</f>
        <v>1897736</v>
      </c>
      <c r="C13" s="104">
        <f t="shared" ref="C13:F13" si="3">SUMSQ(C5:C10)</f>
        <v>1956356</v>
      </c>
      <c r="D13" s="104">
        <f t="shared" si="3"/>
        <v>2254229</v>
      </c>
      <c r="E13" s="104">
        <f t="shared" si="3"/>
        <v>1314873</v>
      </c>
      <c r="F13" s="104">
        <f t="shared" si="3"/>
        <v>2254760</v>
      </c>
      <c r="G13" s="93">
        <f t="shared" si="2"/>
        <v>9677954</v>
      </c>
      <c r="H13" s="16"/>
    </row>
    <row r="14" spans="1:13">
      <c r="A14" s="32"/>
    </row>
    <row r="15" spans="1:13">
      <c r="A15" s="37" t="s">
        <v>14</v>
      </c>
      <c r="B15" s="37"/>
      <c r="C15" s="37"/>
      <c r="D15" s="37"/>
      <c r="E15" s="37"/>
      <c r="F15" s="37"/>
      <c r="G15" s="37"/>
    </row>
    <row r="16" spans="1:13">
      <c r="A16" s="44" t="s">
        <v>13</v>
      </c>
      <c r="B16" s="44">
        <f>G13-G11^2/30</f>
        <v>209376.80000000075</v>
      </c>
      <c r="C16" s="37"/>
      <c r="D16" s="37"/>
      <c r="E16" s="37"/>
      <c r="F16" s="37"/>
      <c r="G16" s="37"/>
    </row>
    <row r="17" spans="1:13">
      <c r="A17" s="37"/>
      <c r="B17" s="37"/>
      <c r="C17" s="37"/>
      <c r="D17" s="37"/>
      <c r="E17" s="37"/>
      <c r="F17" s="37"/>
      <c r="G17" s="37"/>
    </row>
    <row r="18" spans="1:13">
      <c r="A18" s="37" t="s">
        <v>50</v>
      </c>
      <c r="B18" s="37"/>
      <c r="C18" s="37"/>
      <c r="D18" s="37"/>
      <c r="E18" s="37"/>
      <c r="F18" s="37"/>
      <c r="G18" s="37"/>
    </row>
    <row r="19" spans="1:13">
      <c r="A19" s="45" t="s">
        <v>15</v>
      </c>
      <c r="B19" s="45">
        <f>G12/6-G11^2/30</f>
        <v>85356.466666666791</v>
      </c>
      <c r="C19" s="37"/>
      <c r="D19" s="37"/>
      <c r="E19" s="37"/>
      <c r="F19" s="37"/>
      <c r="G19" s="37"/>
    </row>
    <row r="20" spans="1:13">
      <c r="A20" s="37"/>
      <c r="B20" s="37"/>
      <c r="C20" s="37"/>
      <c r="D20" s="37"/>
      <c r="E20" s="37"/>
      <c r="F20" s="37"/>
      <c r="G20" s="37"/>
    </row>
    <row r="21" spans="1:13">
      <c r="A21" s="37" t="s">
        <v>16</v>
      </c>
      <c r="B21" s="37"/>
      <c r="C21" s="37"/>
      <c r="D21" s="37"/>
      <c r="E21" s="37"/>
      <c r="F21" s="37"/>
      <c r="G21" s="37"/>
    </row>
    <row r="22" spans="1:13">
      <c r="A22" s="46" t="s">
        <v>17</v>
      </c>
      <c r="B22" s="46">
        <f>B16-B19</f>
        <v>124020.33333333395</v>
      </c>
      <c r="C22" s="37"/>
      <c r="D22" s="37"/>
      <c r="E22" s="37"/>
      <c r="F22" s="37"/>
      <c r="G22" s="37"/>
    </row>
    <row r="23" spans="1:13">
      <c r="A23" s="37"/>
      <c r="B23" s="37"/>
      <c r="C23" s="37"/>
      <c r="D23" s="37"/>
      <c r="E23" s="37"/>
      <c r="F23" s="37"/>
      <c r="G23" s="37"/>
    </row>
    <row r="24" spans="1:13">
      <c r="A24" s="38" t="s">
        <v>25</v>
      </c>
      <c r="B24" s="38"/>
      <c r="C24"/>
      <c r="D24"/>
      <c r="E24"/>
      <c r="F24" s="38" t="s">
        <v>26</v>
      </c>
      <c r="G24" s="37"/>
    </row>
    <row r="25" spans="1:13" ht="27.75">
      <c r="A25" s="47" t="s">
        <v>18</v>
      </c>
      <c r="B25" s="47" t="s">
        <v>21</v>
      </c>
      <c r="C25" s="51" t="s">
        <v>22</v>
      </c>
      <c r="D25" s="51" t="s">
        <v>23</v>
      </c>
      <c r="E25" s="48"/>
      <c r="F25" s="35" t="s">
        <v>24</v>
      </c>
      <c r="G25" s="37"/>
      <c r="H25" s="100" t="s">
        <v>57</v>
      </c>
      <c r="I25" s="100"/>
      <c r="J25" s="100"/>
      <c r="K25" s="14" t="s">
        <v>88</v>
      </c>
      <c r="L25" s="32"/>
    </row>
    <row r="26" spans="1:13">
      <c r="A26" s="35" t="s">
        <v>43</v>
      </c>
      <c r="B26" s="42">
        <v>85356.466666666791</v>
      </c>
      <c r="C26" s="35">
        <v>4</v>
      </c>
      <c r="D26" s="49">
        <f>B26/C26</f>
        <v>21339.116666666698</v>
      </c>
      <c r="E26" s="49"/>
      <c r="F26" s="96">
        <f>D26/D27</f>
        <v>4.3015359040587278</v>
      </c>
      <c r="G26" s="37"/>
      <c r="H26" s="94" t="s">
        <v>72</v>
      </c>
      <c r="I26" s="94" t="s">
        <v>74</v>
      </c>
      <c r="J26" s="94"/>
      <c r="K26" s="95">
        <v>2.76</v>
      </c>
      <c r="M26" s="14">
        <f>_xlfn.F.INV(0.95,4,25)</f>
        <v>2.7587104697176317</v>
      </c>
    </row>
    <row r="27" spans="1:13">
      <c r="A27" s="35" t="s">
        <v>19</v>
      </c>
      <c r="B27" s="42">
        <v>124020.33333333395</v>
      </c>
      <c r="C27" s="35">
        <v>25</v>
      </c>
      <c r="D27" s="49">
        <f>B27/C27</f>
        <v>4960.8133333333581</v>
      </c>
      <c r="E27" s="50"/>
      <c r="F27"/>
      <c r="G27" s="37"/>
      <c r="H27" s="14" t="s">
        <v>34</v>
      </c>
    </row>
    <row r="28" spans="1:13">
      <c r="A28" s="105" t="s">
        <v>20</v>
      </c>
      <c r="B28" s="106">
        <f>SUM(B26:B27)</f>
        <v>209376.80000000075</v>
      </c>
      <c r="C28" s="105">
        <v>29</v>
      </c>
      <c r="D28"/>
      <c r="E28"/>
      <c r="F28"/>
      <c r="G28" s="37"/>
    </row>
    <row r="29" spans="1:13">
      <c r="A29"/>
      <c r="B29"/>
      <c r="C29"/>
      <c r="D29"/>
      <c r="E29"/>
      <c r="F29"/>
    </row>
    <row r="30" spans="1:13">
      <c r="A30" s="40" t="s">
        <v>33</v>
      </c>
      <c r="C30" s="14">
        <v>4.3</v>
      </c>
      <c r="D30" s="34" t="s">
        <v>89</v>
      </c>
      <c r="E30" s="14">
        <v>2.76</v>
      </c>
      <c r="F30" s="14" t="s">
        <v>90</v>
      </c>
    </row>
    <row r="31" spans="1:13">
      <c r="F31" s="14" t="s">
        <v>91</v>
      </c>
    </row>
    <row r="32" spans="1:13" ht="19.5" thickBot="1"/>
    <row r="33" spans="1:8">
      <c r="A33" s="52" t="s">
        <v>27</v>
      </c>
      <c r="B33" s="53"/>
      <c r="C33" s="53"/>
      <c r="D33" s="54"/>
      <c r="E33" s="32"/>
      <c r="F33"/>
      <c r="G33"/>
      <c r="H33"/>
    </row>
    <row r="34" spans="1:8">
      <c r="A34" s="55" t="s">
        <v>59</v>
      </c>
      <c r="B34"/>
      <c r="C34"/>
      <c r="D34" s="56"/>
      <c r="F34" t="s">
        <v>58</v>
      </c>
      <c r="G34"/>
      <c r="H34"/>
    </row>
    <row r="35" spans="1:8" ht="19.5" thickBot="1">
      <c r="A35" s="27"/>
      <c r="B35" s="28"/>
      <c r="C35" s="28"/>
      <c r="D35" s="29"/>
      <c r="F35"/>
      <c r="G35"/>
      <c r="H35"/>
    </row>
    <row r="36" spans="1:8">
      <c r="A36" s="31"/>
      <c r="B36" s="31"/>
      <c r="C36" s="31"/>
      <c r="D36" s="31"/>
      <c r="E36" s="31"/>
      <c r="F36" s="31"/>
      <c r="G36"/>
      <c r="H36"/>
    </row>
    <row r="37" spans="1:8">
      <c r="A37" s="39" t="s">
        <v>51</v>
      </c>
      <c r="B37" s="38"/>
      <c r="C37" s="38"/>
      <c r="D37" s="31"/>
      <c r="E37" s="108"/>
      <c r="F37" s="108" t="s">
        <v>93</v>
      </c>
      <c r="G37" s="109"/>
      <c r="H37" s="109" t="s">
        <v>94</v>
      </c>
    </row>
    <row r="38" spans="1:8">
      <c r="A38" s="107" t="s">
        <v>92</v>
      </c>
      <c r="B38" s="107"/>
      <c r="C38" s="107"/>
      <c r="D38" s="107"/>
      <c r="E38" s="110"/>
      <c r="F38" s="108"/>
      <c r="G38" s="109" t="s">
        <v>95</v>
      </c>
      <c r="H38" s="109">
        <f>B26/B28</f>
        <v>0.40766917187895929</v>
      </c>
    </row>
    <row r="39" spans="1:8">
      <c r="A39" s="31"/>
      <c r="B39" s="31"/>
      <c r="C39" s="31"/>
      <c r="D39" s="31"/>
      <c r="E39" s="108"/>
      <c r="F39" s="108"/>
      <c r="G39" s="109"/>
      <c r="H39" s="111">
        <v>0.40766917187895929</v>
      </c>
    </row>
    <row r="40" spans="1:8">
      <c r="A40" s="31"/>
      <c r="B40" s="107" t="s">
        <v>96</v>
      </c>
      <c r="C40" s="107"/>
      <c r="D40" s="107"/>
      <c r="E40" s="107"/>
      <c r="F40" s="107"/>
      <c r="G40" s="107"/>
      <c r="H40" s="107"/>
    </row>
    <row r="41" spans="1:8">
      <c r="A41" s="9" t="s">
        <v>35</v>
      </c>
      <c r="B41" s="9"/>
      <c r="C41" s="9"/>
      <c r="D41"/>
      <c r="E41"/>
      <c r="F41"/>
      <c r="G41"/>
      <c r="H41"/>
    </row>
    <row r="42" spans="1:8">
      <c r="A42" t="s">
        <v>35</v>
      </c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</row>
    <row r="44" spans="1:8" ht="19.5" thickBot="1">
      <c r="A44" t="s">
        <v>97</v>
      </c>
      <c r="B44"/>
      <c r="C44"/>
      <c r="D44"/>
      <c r="E44"/>
      <c r="F44"/>
      <c r="G44"/>
    </row>
    <row r="45" spans="1:8">
      <c r="A45" s="114" t="s">
        <v>98</v>
      </c>
      <c r="B45" s="114" t="s">
        <v>99</v>
      </c>
      <c r="C45" s="114" t="s">
        <v>100</v>
      </c>
      <c r="D45" s="114" t="s">
        <v>101</v>
      </c>
      <c r="E45" s="114" t="s">
        <v>102</v>
      </c>
      <c r="F45"/>
      <c r="G45"/>
    </row>
    <row r="46" spans="1:8">
      <c r="A46" s="112" t="s">
        <v>103</v>
      </c>
      <c r="B46" s="112">
        <v>6</v>
      </c>
      <c r="C46" s="112">
        <v>3320</v>
      </c>
      <c r="D46" s="112">
        <v>553.33333333333337</v>
      </c>
      <c r="E46" s="112">
        <v>12133.86666666665</v>
      </c>
      <c r="F46"/>
      <c r="G46"/>
    </row>
    <row r="47" spans="1:8">
      <c r="A47" s="112" t="s">
        <v>104</v>
      </c>
      <c r="B47" s="112">
        <v>6</v>
      </c>
      <c r="C47" s="112">
        <v>3416</v>
      </c>
      <c r="D47" s="112">
        <v>569.33333333333337</v>
      </c>
      <c r="E47" s="112">
        <v>2302.6666666666665</v>
      </c>
      <c r="F47"/>
      <c r="G47"/>
    </row>
    <row r="48" spans="1:8">
      <c r="A48" s="112" t="s">
        <v>105</v>
      </c>
      <c r="B48" s="112">
        <v>6</v>
      </c>
      <c r="C48" s="112">
        <v>3663</v>
      </c>
      <c r="D48" s="112">
        <v>610.5</v>
      </c>
      <c r="E48" s="112">
        <v>3593.5</v>
      </c>
      <c r="F48"/>
      <c r="G48"/>
    </row>
    <row r="49" spans="1:7">
      <c r="A49" s="112" t="s">
        <v>106</v>
      </c>
      <c r="B49" s="112">
        <v>6</v>
      </c>
      <c r="C49" s="112">
        <v>2791</v>
      </c>
      <c r="D49" s="112">
        <v>465.16666666666669</v>
      </c>
      <c r="E49" s="112">
        <v>3318.5666666666511</v>
      </c>
      <c r="F49"/>
      <c r="G49"/>
    </row>
    <row r="50" spans="1:7" ht="19.5" thickBot="1">
      <c r="A50" s="113" t="s">
        <v>107</v>
      </c>
      <c r="B50" s="113">
        <v>6</v>
      </c>
      <c r="C50" s="113">
        <v>3664</v>
      </c>
      <c r="D50" s="113">
        <v>610.66666666666663</v>
      </c>
      <c r="E50" s="113">
        <v>3455.4666666666672</v>
      </c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 ht="19.5" thickBot="1">
      <c r="A53" t="s">
        <v>108</v>
      </c>
      <c r="B53"/>
      <c r="C53"/>
      <c r="D53"/>
      <c r="E53"/>
      <c r="F53"/>
      <c r="G53"/>
    </row>
    <row r="54" spans="1:7">
      <c r="A54" s="114" t="s">
        <v>109</v>
      </c>
      <c r="B54" s="114" t="s">
        <v>110</v>
      </c>
      <c r="C54" s="114" t="s">
        <v>22</v>
      </c>
      <c r="D54" s="114" t="s">
        <v>111</v>
      </c>
      <c r="E54" s="114" t="s">
        <v>112</v>
      </c>
      <c r="F54" s="114" t="s">
        <v>113</v>
      </c>
      <c r="G54" s="114" t="s">
        <v>114</v>
      </c>
    </row>
    <row r="55" spans="1:7">
      <c r="A55" s="112" t="s">
        <v>118</v>
      </c>
      <c r="B55" s="112">
        <v>85356.466666666645</v>
      </c>
      <c r="C55" s="112">
        <v>4</v>
      </c>
      <c r="D55" s="112">
        <v>21339.116666666661</v>
      </c>
      <c r="E55" s="112">
        <v>4.301535904058742</v>
      </c>
      <c r="F55" s="112">
        <v>8.751641497854885E-3</v>
      </c>
      <c r="G55" s="112">
        <v>2.7587104697176335</v>
      </c>
    </row>
    <row r="56" spans="1:7">
      <c r="A56" s="112" t="s">
        <v>119</v>
      </c>
      <c r="B56" s="112">
        <v>124020.33333333334</v>
      </c>
      <c r="C56" s="112">
        <v>25</v>
      </c>
      <c r="D56" s="112">
        <v>4960.8133333333335</v>
      </c>
      <c r="E56" s="112"/>
      <c r="F56" s="112"/>
      <c r="G56" s="112"/>
    </row>
    <row r="57" spans="1:7">
      <c r="A57" s="112"/>
      <c r="B57" s="112"/>
      <c r="C57" s="112"/>
      <c r="D57" s="112"/>
      <c r="E57" s="112"/>
      <c r="F57" s="112"/>
      <c r="G57" s="112"/>
    </row>
    <row r="58" spans="1:7" ht="19.5" thickBot="1">
      <c r="A58" s="113" t="s">
        <v>117</v>
      </c>
      <c r="B58" s="113">
        <v>209376.8</v>
      </c>
      <c r="C58" s="113">
        <v>29</v>
      </c>
      <c r="D58" s="113"/>
      <c r="E58" s="113"/>
      <c r="F58" s="113"/>
      <c r="G58" s="113"/>
    </row>
  </sheetData>
  <mergeCells count="2">
    <mergeCell ref="B3:F3"/>
    <mergeCell ref="H25:J25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5"/>
  <sheetViews>
    <sheetView topLeftCell="A10" zoomScale="150" zoomScaleNormal="150" workbookViewId="0">
      <selection activeCell="H21" sqref="H21"/>
    </sheetView>
  </sheetViews>
  <sheetFormatPr baseColWidth="10" defaultRowHeight="15"/>
  <sheetData>
    <row r="2" spans="1:11">
      <c r="A2" s="9" t="s">
        <v>65</v>
      </c>
      <c r="B2" s="9"/>
      <c r="C2" s="9"/>
      <c r="D2" s="9"/>
    </row>
    <row r="4" spans="1:11">
      <c r="A4" s="1" t="s">
        <v>60</v>
      </c>
      <c r="B4" s="2"/>
      <c r="C4" s="2"/>
      <c r="D4" s="2"/>
      <c r="E4" s="2"/>
      <c r="F4" s="2"/>
      <c r="G4" s="2"/>
      <c r="H4" s="2"/>
      <c r="I4" s="2"/>
      <c r="J4" s="2"/>
      <c r="K4" s="3"/>
    </row>
    <row r="5" spans="1:11">
      <c r="A5" s="4" t="s">
        <v>61</v>
      </c>
      <c r="K5" s="5"/>
    </row>
    <row r="6" spans="1:11">
      <c r="A6" t="s">
        <v>62</v>
      </c>
    </row>
    <row r="7" spans="1:11">
      <c r="A7" t="s">
        <v>63</v>
      </c>
    </row>
    <row r="8" spans="1:11">
      <c r="A8" t="s">
        <v>64</v>
      </c>
    </row>
    <row r="10" spans="1:11">
      <c r="A10" s="1"/>
      <c r="B10" s="10" t="s">
        <v>1</v>
      </c>
      <c r="C10" s="2"/>
      <c r="D10" s="2"/>
      <c r="E10" s="2"/>
      <c r="F10" s="2"/>
      <c r="G10" s="2"/>
      <c r="H10" s="2"/>
      <c r="I10" s="2"/>
      <c r="J10" s="3"/>
    </row>
    <row r="11" spans="1:11">
      <c r="A11" s="11" t="s">
        <v>0</v>
      </c>
      <c r="J11" s="5"/>
    </row>
    <row r="12" spans="1:11">
      <c r="A12" s="4" t="s">
        <v>28</v>
      </c>
      <c r="D12" t="s">
        <v>120</v>
      </c>
      <c r="J12" s="5"/>
    </row>
    <row r="13" spans="1:11">
      <c r="A13" s="30" t="s">
        <v>29</v>
      </c>
      <c r="B13" s="12"/>
      <c r="C13" s="12"/>
      <c r="D13" t="s">
        <v>128</v>
      </c>
      <c r="J13" s="5"/>
    </row>
    <row r="14" spans="1:11">
      <c r="A14" s="13" t="s">
        <v>30</v>
      </c>
      <c r="I14" t="s">
        <v>121</v>
      </c>
      <c r="J14" s="5"/>
    </row>
    <row r="15" spans="1:11">
      <c r="A15" s="13" t="s">
        <v>31</v>
      </c>
      <c r="B15" s="9"/>
      <c r="C15" s="9"/>
      <c r="D15">
        <v>4</v>
      </c>
      <c r="J15" s="5"/>
    </row>
    <row r="16" spans="1:11">
      <c r="A16" s="13" t="s">
        <v>32</v>
      </c>
      <c r="H16" t="s">
        <v>122</v>
      </c>
      <c r="J16" s="5"/>
    </row>
    <row r="17" spans="1:10">
      <c r="A17" s="4"/>
      <c r="D17" t="s">
        <v>123</v>
      </c>
      <c r="E17" t="s">
        <v>124</v>
      </c>
      <c r="J17" s="5"/>
    </row>
    <row r="18" spans="1:10">
      <c r="A18" s="11" t="s">
        <v>4</v>
      </c>
      <c r="B18" t="s">
        <v>2</v>
      </c>
      <c r="J18" s="5"/>
    </row>
    <row r="19" spans="1:10">
      <c r="A19" s="4"/>
      <c r="J19" s="5"/>
    </row>
    <row r="20" spans="1:10">
      <c r="A20" s="4" t="s">
        <v>3</v>
      </c>
      <c r="J20" s="5"/>
    </row>
    <row r="21" spans="1:10">
      <c r="A21" s="4"/>
      <c r="J21" s="5"/>
    </row>
    <row r="22" spans="1:10">
      <c r="A22" s="4" t="s">
        <v>5</v>
      </c>
      <c r="B22" t="s">
        <v>44</v>
      </c>
      <c r="C22" t="s">
        <v>129</v>
      </c>
      <c r="J22" s="5"/>
    </row>
    <row r="23" spans="1:10">
      <c r="A23" s="4"/>
      <c r="B23" t="s">
        <v>45</v>
      </c>
      <c r="C23" t="s">
        <v>125</v>
      </c>
      <c r="J23" s="5"/>
    </row>
    <row r="24" spans="1:10">
      <c r="A24" s="4"/>
      <c r="B24" t="s">
        <v>46</v>
      </c>
      <c r="C24" t="s">
        <v>130</v>
      </c>
      <c r="J24" s="5"/>
    </row>
    <row r="25" spans="1:10">
      <c r="A25" s="4"/>
      <c r="B25" t="s">
        <v>47</v>
      </c>
      <c r="C25" t="s">
        <v>82</v>
      </c>
      <c r="J25" s="5"/>
    </row>
    <row r="26" spans="1:10">
      <c r="A26" s="13" t="s">
        <v>6</v>
      </c>
      <c r="J26" s="5"/>
    </row>
    <row r="27" spans="1:10">
      <c r="A27" s="4"/>
      <c r="B27" s="57" t="s">
        <v>126</v>
      </c>
      <c r="C27" s="57"/>
      <c r="D27" s="57"/>
      <c r="E27" s="57" t="s">
        <v>131</v>
      </c>
      <c r="F27" s="57"/>
      <c r="G27" s="57"/>
      <c r="J27" s="5"/>
    </row>
    <row r="28" spans="1:10">
      <c r="A28" s="4"/>
      <c r="B28" s="58" t="s">
        <v>127</v>
      </c>
      <c r="C28" s="58"/>
      <c r="D28" s="58"/>
      <c r="E28" s="57" t="s">
        <v>132</v>
      </c>
      <c r="F28" s="58"/>
      <c r="G28" s="58"/>
      <c r="J28" s="5"/>
    </row>
    <row r="29" spans="1:10">
      <c r="A29" s="4"/>
      <c r="J29" s="5"/>
    </row>
    <row r="30" spans="1:10">
      <c r="A30" s="13" t="s">
        <v>7</v>
      </c>
      <c r="J30" s="5"/>
    </row>
    <row r="31" spans="1:10">
      <c r="A31" s="4"/>
      <c r="J31" s="5"/>
    </row>
    <row r="32" spans="1:10">
      <c r="A32" s="4"/>
      <c r="J32" s="5"/>
    </row>
    <row r="33" spans="1:10">
      <c r="A33" s="4"/>
      <c r="J33" s="5"/>
    </row>
    <row r="34" spans="1:10">
      <c r="A34" s="4"/>
      <c r="J34" s="5"/>
    </row>
    <row r="35" spans="1:10">
      <c r="A35" s="4"/>
      <c r="J35" s="5"/>
    </row>
    <row r="36" spans="1:10">
      <c r="A36" s="4"/>
      <c r="J36" s="5"/>
    </row>
    <row r="37" spans="1:10">
      <c r="A37" s="4"/>
      <c r="J37" s="5"/>
    </row>
    <row r="38" spans="1:10">
      <c r="A38" s="4"/>
      <c r="J38" s="5"/>
    </row>
    <row r="39" spans="1:10">
      <c r="A39" s="4"/>
      <c r="J39" s="5"/>
    </row>
    <row r="40" spans="1:10">
      <c r="A40" s="4"/>
      <c r="J40" s="5"/>
    </row>
    <row r="41" spans="1:10">
      <c r="A41" s="4"/>
      <c r="J41" s="5"/>
    </row>
    <row r="42" spans="1:10">
      <c r="A42" s="4"/>
      <c r="J42" s="5"/>
    </row>
    <row r="43" spans="1:10">
      <c r="A43" s="4"/>
      <c r="J43" s="5"/>
    </row>
    <row r="44" spans="1:10">
      <c r="A44" s="4"/>
      <c r="J44" s="5"/>
    </row>
    <row r="45" spans="1:10">
      <c r="A45" s="6"/>
      <c r="B45" s="7"/>
      <c r="C45" s="7"/>
      <c r="D45" s="7"/>
      <c r="E45" s="7"/>
      <c r="F45" s="7"/>
      <c r="G45" s="7"/>
      <c r="H45" s="7"/>
      <c r="I45" s="7"/>
      <c r="J45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tabSelected="1" topLeftCell="A4" zoomScaleNormal="100" workbookViewId="0">
      <selection activeCell="G14" sqref="G14"/>
    </sheetView>
  </sheetViews>
  <sheetFormatPr baseColWidth="10" defaultColWidth="11.42578125" defaultRowHeight="18.75"/>
  <cols>
    <col min="1" max="1" width="17.28515625" style="14" customWidth="1"/>
    <col min="2" max="3" width="11.42578125" style="14"/>
    <col min="4" max="4" width="12" style="14" bestFit="1" customWidth="1"/>
    <col min="5" max="5" width="11.42578125" style="14"/>
    <col min="6" max="6" width="11.28515625" style="14" customWidth="1"/>
    <col min="7" max="7" width="18.42578125" style="14" customWidth="1"/>
    <col min="8" max="8" width="8.42578125" style="14" customWidth="1"/>
    <col min="9" max="9" width="7.85546875" style="14" customWidth="1"/>
    <col min="10" max="16384" width="11.42578125" style="14"/>
  </cols>
  <sheetData>
    <row r="1" spans="1:9">
      <c r="B1" s="101" t="s">
        <v>67</v>
      </c>
      <c r="C1" s="101"/>
      <c r="D1" s="101"/>
      <c r="E1" s="101"/>
    </row>
    <row r="2" spans="1:9">
      <c r="A2" s="33" t="s">
        <v>68</v>
      </c>
      <c r="B2" s="59">
        <v>0</v>
      </c>
      <c r="C2" s="60">
        <v>1</v>
      </c>
      <c r="D2" s="60">
        <v>2</v>
      </c>
      <c r="E2" s="61">
        <v>3</v>
      </c>
      <c r="G2" s="20"/>
      <c r="H2" s="21"/>
      <c r="I2" s="22"/>
    </row>
    <row r="3" spans="1:9">
      <c r="B3" s="62">
        <v>108</v>
      </c>
      <c r="C3" s="63">
        <v>84</v>
      </c>
      <c r="D3" s="63">
        <v>76</v>
      </c>
      <c r="E3" s="64">
        <v>57</v>
      </c>
      <c r="G3" s="20" t="s">
        <v>11</v>
      </c>
      <c r="H3" s="21"/>
      <c r="I3" s="22"/>
    </row>
    <row r="4" spans="1:9">
      <c r="B4" s="62">
        <v>109</v>
      </c>
      <c r="C4" s="63">
        <v>82</v>
      </c>
      <c r="D4" s="63">
        <v>85</v>
      </c>
      <c r="E4" s="64">
        <v>67</v>
      </c>
      <c r="G4" s="20" t="s">
        <v>12</v>
      </c>
      <c r="H4" s="21"/>
      <c r="I4" s="22"/>
    </row>
    <row r="5" spans="1:9">
      <c r="B5" s="62">
        <v>99</v>
      </c>
      <c r="C5" s="63">
        <v>85</v>
      </c>
      <c r="D5" s="63">
        <v>74</v>
      </c>
      <c r="E5" s="64">
        <v>64</v>
      </c>
      <c r="G5" s="20"/>
      <c r="H5" s="21"/>
      <c r="I5" s="22"/>
    </row>
    <row r="6" spans="1:9">
      <c r="B6" s="62">
        <v>103</v>
      </c>
      <c r="C6" s="63">
        <v>92</v>
      </c>
      <c r="D6" s="63">
        <v>78</v>
      </c>
      <c r="E6" s="64">
        <v>61</v>
      </c>
      <c r="G6" s="23" t="s">
        <v>69</v>
      </c>
      <c r="H6" s="24"/>
      <c r="I6" s="25"/>
    </row>
    <row r="7" spans="1:9">
      <c r="B7" s="65">
        <v>107</v>
      </c>
      <c r="C7" s="66">
        <v>87</v>
      </c>
      <c r="D7" s="66">
        <v>82</v>
      </c>
      <c r="E7" s="67">
        <v>63</v>
      </c>
      <c r="G7" s="21"/>
      <c r="H7" s="21"/>
      <c r="I7" s="21"/>
    </row>
    <row r="8" spans="1:9">
      <c r="B8" s="65">
        <v>95</v>
      </c>
      <c r="C8" s="66">
        <v>78</v>
      </c>
      <c r="D8" s="66">
        <v>75</v>
      </c>
      <c r="E8" s="67">
        <v>55</v>
      </c>
      <c r="G8" s="21"/>
      <c r="H8" s="21"/>
      <c r="I8" s="21"/>
    </row>
    <row r="9" spans="1:9" ht="26.25" customHeight="1" thickBot="1">
      <c r="B9" s="68">
        <v>102</v>
      </c>
      <c r="C9" s="69">
        <v>90</v>
      </c>
      <c r="D9" s="69">
        <v>82</v>
      </c>
      <c r="E9" s="70">
        <v>63</v>
      </c>
      <c r="F9" s="71" t="s">
        <v>9</v>
      </c>
    </row>
    <row r="10" spans="1:9" ht="39.75" customHeight="1">
      <c r="B10" s="86">
        <f>SUM(B3:B9)</f>
        <v>723</v>
      </c>
      <c r="C10" s="86">
        <f t="shared" ref="C10:E10" si="0">SUM(C3:C9)</f>
        <v>598</v>
      </c>
      <c r="D10" s="86">
        <f t="shared" si="0"/>
        <v>552</v>
      </c>
      <c r="E10" s="86">
        <f t="shared" si="0"/>
        <v>430</v>
      </c>
      <c r="F10" s="115">
        <f>SUM(B10:E10)</f>
        <v>2303</v>
      </c>
      <c r="G10" s="15"/>
      <c r="H10" s="15"/>
      <c r="I10" s="15"/>
    </row>
    <row r="11" spans="1:9" ht="47.25" customHeight="1">
      <c r="B11" s="87">
        <f>B10^2</f>
        <v>522729</v>
      </c>
      <c r="C11" s="87">
        <f t="shared" ref="C11:E11" si="1">C10^2</f>
        <v>357604</v>
      </c>
      <c r="D11" s="87">
        <f t="shared" si="1"/>
        <v>304704</v>
      </c>
      <c r="E11" s="87">
        <f t="shared" si="1"/>
        <v>184900</v>
      </c>
      <c r="F11" s="115">
        <f t="shared" ref="F11:F12" si="2">SUM(B11:E11)</f>
        <v>1369937</v>
      </c>
      <c r="G11" s="15"/>
    </row>
    <row r="12" spans="1:9" ht="39" customHeight="1">
      <c r="B12" s="88">
        <f>SUMSQ(B3:B9)</f>
        <v>74833</v>
      </c>
      <c r="C12" s="88">
        <f t="shared" ref="C12:E12" si="3">SUMSQ(C3:C9)</f>
        <v>51222</v>
      </c>
      <c r="D12" s="88">
        <f t="shared" si="3"/>
        <v>43634</v>
      </c>
      <c r="E12" s="88">
        <f t="shared" si="3"/>
        <v>26518</v>
      </c>
      <c r="F12" s="115">
        <f t="shared" si="2"/>
        <v>196207</v>
      </c>
      <c r="G12" s="16"/>
    </row>
    <row r="13" spans="1:9">
      <c r="A13" s="72" t="s">
        <v>70</v>
      </c>
      <c r="B13" s="89">
        <f>AVERAGE(B3:B8)</f>
        <v>103.5</v>
      </c>
      <c r="C13" s="89">
        <f t="shared" ref="C13:E13" si="4">AVERAGE(C3:C8)</f>
        <v>84.666666666666671</v>
      </c>
      <c r="D13" s="89">
        <f t="shared" si="4"/>
        <v>78.333333333333329</v>
      </c>
      <c r="E13" s="89">
        <f t="shared" si="4"/>
        <v>61.166666666666664</v>
      </c>
      <c r="F13" s="90"/>
    </row>
    <row r="14" spans="1:9">
      <c r="A14" s="91"/>
      <c r="B14" s="92"/>
      <c r="C14" s="92"/>
      <c r="D14" s="92"/>
      <c r="E14" s="92"/>
      <c r="F14" s="90"/>
    </row>
    <row r="15" spans="1:9">
      <c r="A15" s="14" t="s">
        <v>14</v>
      </c>
    </row>
    <row r="16" spans="1:9">
      <c r="A16" s="73" t="s">
        <v>13</v>
      </c>
      <c r="B16" s="73">
        <f>F12-F10^2/28</f>
        <v>6785.25</v>
      </c>
    </row>
    <row r="18" spans="1:11">
      <c r="A18" s="14" t="s">
        <v>71</v>
      </c>
    </row>
    <row r="19" spans="1:11">
      <c r="A19" s="74" t="s">
        <v>15</v>
      </c>
      <c r="B19" s="74">
        <f>F11/7-F10^2/28</f>
        <v>6283.5357142857101</v>
      </c>
    </row>
    <row r="21" spans="1:11">
      <c r="A21" s="14" t="s">
        <v>16</v>
      </c>
    </row>
    <row r="22" spans="1:11">
      <c r="A22" s="75" t="s">
        <v>17</v>
      </c>
      <c r="B22" s="75">
        <f>B16-B19</f>
        <v>501.71428571428987</v>
      </c>
    </row>
    <row r="23" spans="1:11">
      <c r="A23" s="90"/>
      <c r="B23" s="90"/>
    </row>
    <row r="24" spans="1:11">
      <c r="A24" s="76" t="s">
        <v>25</v>
      </c>
      <c r="B24" s="76"/>
      <c r="E24" s="14" t="s">
        <v>26</v>
      </c>
    </row>
    <row r="25" spans="1:11" ht="32.25">
      <c r="A25" s="77" t="s">
        <v>18</v>
      </c>
      <c r="B25" s="77" t="s">
        <v>21</v>
      </c>
      <c r="C25" s="78" t="s">
        <v>22</v>
      </c>
      <c r="D25" s="78" t="s">
        <v>23</v>
      </c>
      <c r="E25" s="79" t="s">
        <v>24</v>
      </c>
      <c r="G25" s="80" t="s">
        <v>72</v>
      </c>
      <c r="H25" s="81" t="s">
        <v>73</v>
      </c>
      <c r="I25" s="81" t="s">
        <v>133</v>
      </c>
      <c r="J25" s="81"/>
      <c r="K25" s="82">
        <f>_xlfn.F.INV(0.95,3,24)</f>
        <v>3.0087865704473615</v>
      </c>
    </row>
    <row r="26" spans="1:11">
      <c r="A26" s="26" t="s">
        <v>121</v>
      </c>
      <c r="B26" s="63">
        <v>6283.5357142857101</v>
      </c>
      <c r="C26" s="63">
        <v>3</v>
      </c>
      <c r="D26" s="83">
        <f>B26/C26</f>
        <v>2094.5119047619032</v>
      </c>
      <c r="E26" s="84">
        <f>D26/D27</f>
        <v>100.19305239179863</v>
      </c>
    </row>
    <row r="27" spans="1:11">
      <c r="A27" s="26" t="s">
        <v>119</v>
      </c>
      <c r="B27" s="63">
        <v>501.71428571428987</v>
      </c>
      <c r="C27" s="63">
        <v>24</v>
      </c>
      <c r="D27" s="83">
        <f>B27/C27</f>
        <v>20.904761904762079</v>
      </c>
    </row>
    <row r="28" spans="1:11">
      <c r="A28" s="85" t="s">
        <v>20</v>
      </c>
      <c r="B28" s="79">
        <f>SUM(B26:B27)</f>
        <v>6785.25</v>
      </c>
      <c r="C28" s="79">
        <v>27</v>
      </c>
    </row>
    <row r="30" spans="1:11">
      <c r="A30" s="14" t="s">
        <v>134</v>
      </c>
    </row>
    <row r="32" spans="1:11">
      <c r="A32" t="s">
        <v>35</v>
      </c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 ht="19.5" thickBot="1">
      <c r="A34" t="s">
        <v>97</v>
      </c>
      <c r="B34"/>
      <c r="C34"/>
      <c r="D34"/>
      <c r="E34"/>
      <c r="F34"/>
      <c r="G34"/>
    </row>
    <row r="35" spans="1:7">
      <c r="A35" s="114" t="s">
        <v>98</v>
      </c>
      <c r="B35" s="114" t="s">
        <v>99</v>
      </c>
      <c r="C35" s="114" t="s">
        <v>100</v>
      </c>
      <c r="D35" s="114" t="s">
        <v>101</v>
      </c>
      <c r="E35" s="114" t="s">
        <v>102</v>
      </c>
      <c r="F35"/>
      <c r="G35"/>
    </row>
    <row r="36" spans="1:7">
      <c r="A36" s="112" t="s">
        <v>103</v>
      </c>
      <c r="B36" s="112">
        <v>7</v>
      </c>
      <c r="C36" s="112">
        <v>723</v>
      </c>
      <c r="D36" s="112">
        <v>103.28571428571429</v>
      </c>
      <c r="E36" s="112">
        <v>26.238095238095241</v>
      </c>
      <c r="F36"/>
      <c r="G36"/>
    </row>
    <row r="37" spans="1:7">
      <c r="A37" s="112" t="s">
        <v>104</v>
      </c>
      <c r="B37" s="112">
        <v>7</v>
      </c>
      <c r="C37" s="112">
        <v>598</v>
      </c>
      <c r="D37" s="112">
        <v>85.428571428571431</v>
      </c>
      <c r="E37" s="112">
        <v>22.61904761904762</v>
      </c>
      <c r="F37"/>
      <c r="G37"/>
    </row>
    <row r="38" spans="1:7">
      <c r="A38" s="112" t="s">
        <v>105</v>
      </c>
      <c r="B38" s="112">
        <v>7</v>
      </c>
      <c r="C38" s="112">
        <v>552</v>
      </c>
      <c r="D38" s="112">
        <v>78.857142857142861</v>
      </c>
      <c r="E38" s="112">
        <v>17.476190476190471</v>
      </c>
      <c r="F38"/>
      <c r="G38"/>
    </row>
    <row r="39" spans="1:7" ht="19.5" thickBot="1">
      <c r="A39" s="113" t="s">
        <v>106</v>
      </c>
      <c r="B39" s="113">
        <v>7</v>
      </c>
      <c r="C39" s="113">
        <v>430</v>
      </c>
      <c r="D39" s="113">
        <v>61.428571428571431</v>
      </c>
      <c r="E39" s="113">
        <v>17.285714285714285</v>
      </c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9.5" thickBot="1">
      <c r="A42" t="s">
        <v>108</v>
      </c>
      <c r="B42"/>
      <c r="C42"/>
      <c r="D42"/>
      <c r="E42"/>
      <c r="F42"/>
      <c r="G42"/>
    </row>
    <row r="43" spans="1:7">
      <c r="A43" s="114" t="s">
        <v>109</v>
      </c>
      <c r="B43" s="114" t="s">
        <v>110</v>
      </c>
      <c r="C43" s="114" t="s">
        <v>22</v>
      </c>
      <c r="D43" s="114" t="s">
        <v>111</v>
      </c>
      <c r="E43" s="114" t="s">
        <v>112</v>
      </c>
      <c r="F43" s="114" t="s">
        <v>113</v>
      </c>
      <c r="G43" s="114" t="s">
        <v>114</v>
      </c>
    </row>
    <row r="44" spans="1:7">
      <c r="A44" s="112" t="s">
        <v>115</v>
      </c>
      <c r="B44" s="112">
        <v>6283.5357142857147</v>
      </c>
      <c r="C44" s="112">
        <v>3</v>
      </c>
      <c r="D44" s="112">
        <v>2094.511904761905</v>
      </c>
      <c r="E44" s="116">
        <v>100.19305239179955</v>
      </c>
      <c r="F44" s="112">
        <v>1.0389298979356293E-13</v>
      </c>
      <c r="G44" s="116">
        <v>3.0087865704473615</v>
      </c>
    </row>
    <row r="45" spans="1:7">
      <c r="A45" s="112" t="s">
        <v>116</v>
      </c>
      <c r="B45" s="112">
        <v>501.71428571428572</v>
      </c>
      <c r="C45" s="112">
        <v>24</v>
      </c>
      <c r="D45" s="112">
        <v>20.904761904761905</v>
      </c>
      <c r="E45" s="112"/>
      <c r="F45" s="112"/>
      <c r="G45" s="112"/>
    </row>
    <row r="46" spans="1:7">
      <c r="A46" s="112"/>
      <c r="B46" s="112"/>
      <c r="C46" s="112"/>
      <c r="D46" s="112"/>
      <c r="E46" s="112"/>
      <c r="F46" s="112"/>
      <c r="G46" s="112"/>
    </row>
    <row r="47" spans="1:7" ht="19.5" thickBot="1">
      <c r="A47" s="113" t="s">
        <v>117</v>
      </c>
      <c r="B47" s="113">
        <v>6785.25</v>
      </c>
      <c r="C47" s="113">
        <v>27</v>
      </c>
      <c r="D47" s="113"/>
      <c r="E47" s="113"/>
      <c r="F47" s="113"/>
      <c r="G47" s="113"/>
    </row>
  </sheetData>
  <sortState xmlns:xlrd2="http://schemas.microsoft.com/office/spreadsheetml/2017/richdata2" ref="A59:A66">
    <sortCondition ref="A59:A66"/>
  </sortState>
  <mergeCells count="1">
    <mergeCell ref="B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zoomScale="140" zoomScaleNormal="140" workbookViewId="0">
      <selection activeCell="I13" sqref="I1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18" sqref="H18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Ej1_Diseño</vt:lpstr>
      <vt:lpstr>Ej1_anova</vt:lpstr>
      <vt:lpstr>Ej2-Diseño</vt:lpstr>
      <vt:lpstr>Ej2-anova</vt:lpstr>
      <vt:lpstr>Tabla F</vt:lpstr>
      <vt:lpstr>tabla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2020-05-25T21:58:01Z</dcterms:created>
  <dcterms:modified xsi:type="dcterms:W3CDTF">2025-04-23T17:47:47Z</dcterms:modified>
</cp:coreProperties>
</file>